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1file02\福祉部\こども未来課\01　子育て支援班\00_班長\R5\41 放課後児童クラブ\13 中部地区放課後児童クラブ整備関係\05運営主体関係\平戸市Ver\"/>
    </mc:Choice>
  </mc:AlternateContent>
  <bookViews>
    <workbookView xWindow="0" yWindow="0" windowWidth="20490" windowHeight="7560" activeTab="1"/>
  </bookViews>
  <sheets>
    <sheet name="積算表（様式第4号） " sheetId="18" r:id="rId1"/>
    <sheet name="収支予算書（様式第5号）" sheetId="19" r:id="rId2"/>
    <sheet name="単価マスタ（編集禁止！）" sheetId="13" r:id="rId3"/>
  </sheets>
  <definedNames>
    <definedName name="_xlnm.Print_Area" localSheetId="1">'収支予算書（様式第5号）'!$A$1:$J$63</definedName>
    <definedName name="_xlnm.Print_Area" localSheetId="0">'積算表（様式第4号） '!$B$1:$AE$54</definedName>
    <definedName name="_xlnm.Print_Area" localSheetId="2">'単価マスタ（編集禁止！）'!$A$1:$P$58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8" l="1"/>
  <c r="S33" i="18" l="1"/>
  <c r="K38" i="18" l="1"/>
  <c r="G45" i="18"/>
  <c r="AB38" i="18" l="1"/>
  <c r="AB34" i="18"/>
  <c r="V8" i="18" l="1"/>
  <c r="X8" i="18" s="1"/>
  <c r="V6" i="18"/>
  <c r="T8" i="18"/>
  <c r="T7" i="18"/>
  <c r="V7" i="18"/>
  <c r="X7" i="18" l="1"/>
  <c r="AB54" i="18"/>
  <c r="J23" i="18" s="1"/>
  <c r="M23" i="18" s="1"/>
  <c r="AC49" i="18"/>
  <c r="Y46" i="18"/>
  <c r="AC46" i="18" s="1"/>
  <c r="Y45" i="18"/>
  <c r="AC45" i="18" s="1"/>
  <c r="J45" i="18"/>
  <c r="M45" i="18" s="1"/>
  <c r="Y44" i="18"/>
  <c r="AC44" i="18" s="1"/>
  <c r="J19" i="18"/>
  <c r="M19" i="18" s="1"/>
  <c r="J12" i="18"/>
  <c r="E38" i="18"/>
  <c r="S37" i="18"/>
  <c r="J18" i="18"/>
  <c r="M18" i="18" s="1"/>
  <c r="M34" i="18"/>
  <c r="G34" i="18"/>
  <c r="M33" i="18"/>
  <c r="G33" i="18"/>
  <c r="M32" i="18"/>
  <c r="G32" i="18"/>
  <c r="M31" i="18"/>
  <c r="G31" i="18"/>
  <c r="AB30" i="18"/>
  <c r="J17" i="18" s="1"/>
  <c r="M17" i="18" s="1"/>
  <c r="O30" i="18"/>
  <c r="N30" i="18"/>
  <c r="M30" i="18"/>
  <c r="G30" i="18"/>
  <c r="AB24" i="18"/>
  <c r="AA23" i="18"/>
  <c r="AB20" i="18"/>
  <c r="J16" i="18" s="1"/>
  <c r="M16" i="18" s="1"/>
  <c r="S19" i="18"/>
  <c r="AB16" i="18"/>
  <c r="J15" i="18" s="1"/>
  <c r="M15" i="18" s="1"/>
  <c r="S15" i="18"/>
  <c r="Z12" i="18"/>
  <c r="T6" i="18"/>
  <c r="X6" i="18" s="1"/>
  <c r="X9" i="18" l="1"/>
  <c r="J13" i="18"/>
  <c r="AC47" i="18"/>
  <c r="V9" i="18"/>
  <c r="J11" i="18"/>
  <c r="T9" i="18"/>
  <c r="AD6" i="18" l="1"/>
  <c r="AD5" i="18"/>
  <c r="AC50" i="18"/>
  <c r="J21" i="18" s="1"/>
  <c r="M21" i="18" s="1"/>
  <c r="AD7" i="18" l="1"/>
  <c r="X12" i="18" s="1"/>
  <c r="AC12" i="18" s="1"/>
  <c r="J14" i="18" s="1"/>
  <c r="M11" i="18" s="1"/>
  <c r="M25" i="18" s="1"/>
</calcChain>
</file>

<file path=xl/sharedStrings.xml><?xml version="1.0" encoding="utf-8"?>
<sst xmlns="http://schemas.openxmlformats.org/spreadsheetml/2006/main" count="374" uniqueCount="230">
  <si>
    <t>区分</t>
    <rPh sb="0" eb="2">
      <t>クブン</t>
    </rPh>
    <phoneticPr fontId="2"/>
  </si>
  <si>
    <t>名称</t>
    <rPh sb="0" eb="2">
      <t>メイショウ</t>
    </rPh>
    <phoneticPr fontId="2"/>
  </si>
  <si>
    <t>合計</t>
    <rPh sb="0" eb="2">
      <t>ゴウケイ</t>
    </rPh>
    <phoneticPr fontId="2"/>
  </si>
  <si>
    <t>支援の単位</t>
    <rPh sb="0" eb="2">
      <t>シエン</t>
    </rPh>
    <rPh sb="3" eb="5">
      <t>タンイ</t>
    </rPh>
    <phoneticPr fontId="2"/>
  </si>
  <si>
    <t>児童数</t>
    <rPh sb="0" eb="2">
      <t>ジドウ</t>
    </rPh>
    <rPh sb="2" eb="3">
      <t>スウ</t>
    </rPh>
    <phoneticPr fontId="2"/>
  </si>
  <si>
    <t>計算式</t>
    <rPh sb="0" eb="2">
      <t>ケイサン</t>
    </rPh>
    <rPh sb="2" eb="3">
      <t>シキ</t>
    </rPh>
    <phoneticPr fontId="2"/>
  </si>
  <si>
    <t>20人～35人</t>
    <rPh sb="2" eb="3">
      <t>ニン</t>
    </rPh>
    <rPh sb="6" eb="7">
      <t>ニン</t>
    </rPh>
    <phoneticPr fontId="2"/>
  </si>
  <si>
    <t>36人～45人</t>
    <rPh sb="2" eb="3">
      <t>ニン</t>
    </rPh>
    <rPh sb="6" eb="7">
      <t>ニン</t>
    </rPh>
    <phoneticPr fontId="2"/>
  </si>
  <si>
    <t>46人～70人</t>
    <rPh sb="2" eb="3">
      <t>ニン</t>
    </rPh>
    <rPh sb="6" eb="7">
      <t>ニン</t>
    </rPh>
    <phoneticPr fontId="2"/>
  </si>
  <si>
    <t>放課後児童クラブ支援事業</t>
    <rPh sb="0" eb="3">
      <t>ホウカゴ</t>
    </rPh>
    <rPh sb="3" eb="5">
      <t>ジドウ</t>
    </rPh>
    <rPh sb="8" eb="10">
      <t>シエン</t>
    </rPh>
    <rPh sb="10" eb="12">
      <t>ジギョウ</t>
    </rPh>
    <phoneticPr fontId="2"/>
  </si>
  <si>
    <t>平日分</t>
    <rPh sb="0" eb="2">
      <t>ヘイジツ</t>
    </rPh>
    <rPh sb="2" eb="3">
      <t>ブン</t>
    </rPh>
    <phoneticPr fontId="2"/>
  </si>
  <si>
    <t>賃借料補助</t>
    <rPh sb="0" eb="3">
      <t>チンシャクリョウ</t>
    </rPh>
    <rPh sb="3" eb="5">
      <t>ホジョ</t>
    </rPh>
    <phoneticPr fontId="2"/>
  </si>
  <si>
    <t>処遇改善事業</t>
    <rPh sb="0" eb="2">
      <t>ショグウ</t>
    </rPh>
    <rPh sb="2" eb="4">
      <t>カイゼン</t>
    </rPh>
    <rPh sb="4" eb="6">
      <t>ジギョウ</t>
    </rPh>
    <phoneticPr fontId="2"/>
  </si>
  <si>
    <t>D</t>
    <phoneticPr fontId="2"/>
  </si>
  <si>
    <t>F</t>
    <phoneticPr fontId="2"/>
  </si>
  <si>
    <t>G</t>
    <phoneticPr fontId="2"/>
  </si>
  <si>
    <t>H</t>
    <phoneticPr fontId="2"/>
  </si>
  <si>
    <t>人数</t>
    <rPh sb="0" eb="2">
      <t>ニンズウ</t>
    </rPh>
    <phoneticPr fontId="2"/>
  </si>
  <si>
    <t>金額</t>
    <rPh sb="0" eb="2">
      <t>キンガク</t>
    </rPh>
    <phoneticPr fontId="2"/>
  </si>
  <si>
    <t>資格</t>
    <rPh sb="0" eb="2">
      <t>シカク</t>
    </rPh>
    <phoneticPr fontId="2"/>
  </si>
  <si>
    <t>対象事業</t>
    <rPh sb="0" eb="2">
      <t>タイショウ</t>
    </rPh>
    <rPh sb="2" eb="4">
      <t>ジギョウ</t>
    </rPh>
    <phoneticPr fontId="2"/>
  </si>
  <si>
    <t>単価</t>
    <rPh sb="0" eb="2">
      <t>タンカ</t>
    </rPh>
    <phoneticPr fontId="2"/>
  </si>
  <si>
    <t>事業の実施</t>
    <rPh sb="0" eb="2">
      <t>ジギョウ</t>
    </rPh>
    <rPh sb="3" eb="5">
      <t>ジッシ</t>
    </rPh>
    <phoneticPr fontId="2"/>
  </si>
  <si>
    <t>B</t>
    <phoneticPr fontId="2"/>
  </si>
  <si>
    <t>×</t>
    <phoneticPr fontId="2"/>
  </si>
  <si>
    <t>基準額</t>
    <rPh sb="0" eb="2">
      <t>キジュン</t>
    </rPh>
    <rPh sb="2" eb="3">
      <t>ガク</t>
    </rPh>
    <phoneticPr fontId="2"/>
  </si>
  <si>
    <t>平日</t>
    <rPh sb="0" eb="2">
      <t>ヘイジツ</t>
    </rPh>
    <phoneticPr fontId="2"/>
  </si>
  <si>
    <t>C</t>
    <phoneticPr fontId="2"/>
  </si>
  <si>
    <t>長時間開所加算</t>
    <rPh sb="0" eb="3">
      <t>チョウジカン</t>
    </rPh>
    <rPh sb="3" eb="5">
      <t>カイショ</t>
    </rPh>
    <rPh sb="5" eb="7">
      <t>カサン</t>
    </rPh>
    <phoneticPr fontId="2"/>
  </si>
  <si>
    <t>長期休暇</t>
    <rPh sb="0" eb="2">
      <t>チョウキ</t>
    </rPh>
    <rPh sb="2" eb="4">
      <t>キュウカ</t>
    </rPh>
    <phoneticPr fontId="2"/>
  </si>
  <si>
    <t>支援員</t>
    <rPh sb="0" eb="2">
      <t>シエン</t>
    </rPh>
    <rPh sb="2" eb="3">
      <t>イン</t>
    </rPh>
    <phoneticPr fontId="2"/>
  </si>
  <si>
    <t>開所時間</t>
    <rPh sb="0" eb="2">
      <t>カイショ</t>
    </rPh>
    <rPh sb="2" eb="4">
      <t>ジカン</t>
    </rPh>
    <phoneticPr fontId="2"/>
  </si>
  <si>
    <t>長期休暇分</t>
    <rPh sb="0" eb="2">
      <t>チョウキ</t>
    </rPh>
    <rPh sb="2" eb="4">
      <t>キュウカ</t>
    </rPh>
    <rPh sb="4" eb="5">
      <t>ブン</t>
    </rPh>
    <phoneticPr fontId="2"/>
  </si>
  <si>
    <t>A</t>
    <phoneticPr fontId="2"/>
  </si>
  <si>
    <t>基本単価</t>
    <rPh sb="0" eb="2">
      <t>キホン</t>
    </rPh>
    <rPh sb="2" eb="4">
      <t>タンカ</t>
    </rPh>
    <phoneticPr fontId="2"/>
  </si>
  <si>
    <t>放課後児童健全育成事業</t>
    <rPh sb="0" eb="3">
      <t>ホウカゴ</t>
    </rPh>
    <rPh sb="3" eb="5">
      <t>ジドウ</t>
    </rPh>
    <rPh sb="5" eb="7">
      <t>ケンゼン</t>
    </rPh>
    <rPh sb="7" eb="9">
      <t>イクセイ</t>
    </rPh>
    <rPh sb="9" eb="11">
      <t>ジギョウ</t>
    </rPh>
    <phoneticPr fontId="2"/>
  </si>
  <si>
    <t>開所日数加算</t>
    <rPh sb="0" eb="2">
      <t>カイショ</t>
    </rPh>
    <rPh sb="2" eb="4">
      <t>ニッスウ</t>
    </rPh>
    <rPh sb="4" eb="6">
      <t>カサン</t>
    </rPh>
    <phoneticPr fontId="2"/>
  </si>
  <si>
    <t>Ｃ</t>
    <phoneticPr fontId="2"/>
  </si>
  <si>
    <t>障害児受入推進事業</t>
    <rPh sb="0" eb="2">
      <t>ショウガイ</t>
    </rPh>
    <rPh sb="2" eb="3">
      <t>ジ</t>
    </rPh>
    <rPh sb="3" eb="5">
      <t>ウケイ</t>
    </rPh>
    <rPh sb="5" eb="7">
      <t>スイシン</t>
    </rPh>
    <rPh sb="7" eb="9">
      <t>ジギョウ</t>
    </rPh>
    <phoneticPr fontId="2"/>
  </si>
  <si>
    <t>放課後児童クラブ運営支援事業</t>
    <rPh sb="0" eb="3">
      <t>ホウカゴ</t>
    </rPh>
    <rPh sb="3" eb="5">
      <t>ジドウ</t>
    </rPh>
    <rPh sb="8" eb="10">
      <t>ウンエイ</t>
    </rPh>
    <rPh sb="10" eb="12">
      <t>シエン</t>
    </rPh>
    <rPh sb="12" eb="14">
      <t>ジギョウ</t>
    </rPh>
    <phoneticPr fontId="2"/>
  </si>
  <si>
    <t>放課後児童支援員等処遇改善等事業</t>
    <rPh sb="0" eb="3">
      <t>ホウカゴ</t>
    </rPh>
    <rPh sb="3" eb="5">
      <t>ジドウ</t>
    </rPh>
    <rPh sb="5" eb="7">
      <t>シエン</t>
    </rPh>
    <rPh sb="7" eb="8">
      <t>イン</t>
    </rPh>
    <rPh sb="8" eb="9">
      <t>トウ</t>
    </rPh>
    <rPh sb="9" eb="11">
      <t>ショグウ</t>
    </rPh>
    <rPh sb="11" eb="13">
      <t>カイゼン</t>
    </rPh>
    <rPh sb="13" eb="14">
      <t>トウ</t>
    </rPh>
    <rPh sb="14" eb="16">
      <t>ジギョウ</t>
    </rPh>
    <phoneticPr fontId="2"/>
  </si>
  <si>
    <t>障害児受入強化事業</t>
    <rPh sb="0" eb="2">
      <t>ショウガイ</t>
    </rPh>
    <rPh sb="2" eb="3">
      <t>ジ</t>
    </rPh>
    <rPh sb="3" eb="5">
      <t>ウケイ</t>
    </rPh>
    <rPh sb="5" eb="7">
      <t>キョウカ</t>
    </rPh>
    <rPh sb="7" eb="9">
      <t>ジギョウ</t>
    </rPh>
    <phoneticPr fontId="2"/>
  </si>
  <si>
    <t>障害児受入強化推進事業</t>
    <rPh sb="0" eb="2">
      <t>ショウガイ</t>
    </rPh>
    <rPh sb="2" eb="3">
      <t>ジ</t>
    </rPh>
    <rPh sb="3" eb="5">
      <t>ウケイ</t>
    </rPh>
    <rPh sb="5" eb="7">
      <t>キョウカ</t>
    </rPh>
    <rPh sb="7" eb="9">
      <t>スイシン</t>
    </rPh>
    <rPh sb="9" eb="11">
      <t>ジギョウ</t>
    </rPh>
    <phoneticPr fontId="2"/>
  </si>
  <si>
    <t>小規模放課後児童クラブ支援事業</t>
    <rPh sb="0" eb="3">
      <t>ショウキボ</t>
    </rPh>
    <rPh sb="3" eb="6">
      <t>ホウカゴ</t>
    </rPh>
    <rPh sb="6" eb="8">
      <t>ジドウ</t>
    </rPh>
    <rPh sb="11" eb="13">
      <t>シエン</t>
    </rPh>
    <rPh sb="13" eb="15">
      <t>ジギョウ</t>
    </rPh>
    <phoneticPr fontId="2"/>
  </si>
  <si>
    <t>放課後児童支援員キャリアアップ処遇改善事業</t>
    <rPh sb="0" eb="3">
      <t>ホウカゴ</t>
    </rPh>
    <rPh sb="3" eb="5">
      <t>ジドウ</t>
    </rPh>
    <rPh sb="5" eb="7">
      <t>シエン</t>
    </rPh>
    <rPh sb="7" eb="8">
      <t>イン</t>
    </rPh>
    <rPh sb="15" eb="17">
      <t>ショグウ</t>
    </rPh>
    <rPh sb="17" eb="19">
      <t>カイゼン</t>
    </rPh>
    <rPh sb="19" eb="21">
      <t>ジギョウ</t>
    </rPh>
    <phoneticPr fontId="2"/>
  </si>
  <si>
    <t>放課後児童支援員キャリアアップ処遇改善事業</t>
    <rPh sb="0" eb="3">
      <t>ホウカゴ</t>
    </rPh>
    <rPh sb="3" eb="5">
      <t>ジドウ</t>
    </rPh>
    <rPh sb="5" eb="7">
      <t>シエン</t>
    </rPh>
    <rPh sb="7" eb="8">
      <t>イン</t>
    </rPh>
    <rPh sb="15" eb="21">
      <t>ショグウカイゼンジギョウ</t>
    </rPh>
    <phoneticPr fontId="2"/>
  </si>
  <si>
    <t>（表１）</t>
    <rPh sb="1" eb="2">
      <t>ヒョウ</t>
    </rPh>
    <phoneticPr fontId="2"/>
  </si>
  <si>
    <t>Ａ</t>
    <phoneticPr fontId="2"/>
  </si>
  <si>
    <t>算定額</t>
    <rPh sb="0" eb="2">
      <t>サンテイ</t>
    </rPh>
    <rPh sb="2" eb="3">
      <t>ガク</t>
    </rPh>
    <phoneticPr fontId="2"/>
  </si>
  <si>
    <t>1～19人</t>
    <rPh sb="4" eb="5">
      <t>ニン</t>
    </rPh>
    <phoneticPr fontId="2"/>
  </si>
  <si>
    <t>71人以上</t>
    <rPh sb="2" eb="3">
      <t>ニン</t>
    </rPh>
    <rPh sb="3" eb="5">
      <t>イジョウ</t>
    </rPh>
    <phoneticPr fontId="2"/>
  </si>
  <si>
    <t>開所日数</t>
    <rPh sb="0" eb="2">
      <t>カイショ</t>
    </rPh>
    <rPh sb="2" eb="4">
      <t>ニッスウ</t>
    </rPh>
    <phoneticPr fontId="2"/>
  </si>
  <si>
    <t>時</t>
    <rPh sb="0" eb="1">
      <t>ジ</t>
    </rPh>
    <phoneticPr fontId="2"/>
  </si>
  <si>
    <t>分</t>
    <rPh sb="0" eb="1">
      <t>フン</t>
    </rPh>
    <phoneticPr fontId="2"/>
  </si>
  <si>
    <t>閉所時間</t>
    <rPh sb="0" eb="2">
      <t>ヘイショ</t>
    </rPh>
    <rPh sb="2" eb="4">
      <t>ジカン</t>
    </rPh>
    <phoneticPr fontId="2"/>
  </si>
  <si>
    <t>長期休暇等において8時間を超える時間の平均時間数</t>
    <rPh sb="0" eb="2">
      <t>チョウキ</t>
    </rPh>
    <rPh sb="2" eb="4">
      <t>キュウカ</t>
    </rPh>
    <rPh sb="4" eb="5">
      <t>トウ</t>
    </rPh>
    <rPh sb="10" eb="12">
      <t>ジカン</t>
    </rPh>
    <rPh sb="13" eb="14">
      <t>コ</t>
    </rPh>
    <rPh sb="16" eb="18">
      <t>ジカン</t>
    </rPh>
    <rPh sb="19" eb="21">
      <t>ヘイキン</t>
    </rPh>
    <rPh sb="21" eb="24">
      <t>ジカンスウ</t>
    </rPh>
    <phoneticPr fontId="2"/>
  </si>
  <si>
    <t>加配に係る人件費</t>
    <rPh sb="0" eb="2">
      <t>カハイ</t>
    </rPh>
    <rPh sb="3" eb="4">
      <t>カカ</t>
    </rPh>
    <rPh sb="5" eb="8">
      <t>ジンケンヒ</t>
    </rPh>
    <phoneticPr fontId="2"/>
  </si>
  <si>
    <t>賃借料（年間）</t>
    <rPh sb="0" eb="3">
      <t>チンシャクリョウ</t>
    </rPh>
    <rPh sb="4" eb="6">
      <t>ネンカン</t>
    </rPh>
    <phoneticPr fontId="2"/>
  </si>
  <si>
    <t>Ｇ</t>
    <phoneticPr fontId="2"/>
  </si>
  <si>
    <t>障害児受入れ強化推進事業</t>
    <rPh sb="0" eb="2">
      <t>ショウガイ</t>
    </rPh>
    <rPh sb="2" eb="3">
      <t>ジ</t>
    </rPh>
    <rPh sb="3" eb="5">
      <t>ウケイ</t>
    </rPh>
    <rPh sb="6" eb="8">
      <t>キョウカ</t>
    </rPh>
    <rPh sb="8" eb="10">
      <t>スイシン</t>
    </rPh>
    <rPh sb="10" eb="12">
      <t>ジギョウ</t>
    </rPh>
    <phoneticPr fontId="2"/>
  </si>
  <si>
    <t>クラブ名</t>
    <rPh sb="3" eb="4">
      <t>メイ</t>
    </rPh>
    <phoneticPr fontId="2"/>
  </si>
  <si>
    <t>常勤職員に係る人件費（賃金改善分を含む）及び常勤職員以外の職員の賃金改善分を</t>
    <rPh sb="0" eb="2">
      <t>ジョウキン</t>
    </rPh>
    <rPh sb="2" eb="4">
      <t>ショクイン</t>
    </rPh>
    <rPh sb="5" eb="6">
      <t>カカ</t>
    </rPh>
    <rPh sb="7" eb="10">
      <t>ジンケンヒ</t>
    </rPh>
    <rPh sb="11" eb="13">
      <t>チンギン</t>
    </rPh>
    <rPh sb="13" eb="15">
      <t>カイゼン</t>
    </rPh>
    <rPh sb="15" eb="16">
      <t>ブン</t>
    </rPh>
    <rPh sb="17" eb="18">
      <t>フク</t>
    </rPh>
    <rPh sb="20" eb="21">
      <t>オヨ</t>
    </rPh>
    <rPh sb="22" eb="24">
      <t>ジョウキン</t>
    </rPh>
    <rPh sb="24" eb="26">
      <t>ショクイン</t>
    </rPh>
    <rPh sb="26" eb="28">
      <t>イガイ</t>
    </rPh>
    <phoneticPr fontId="2"/>
  </si>
  <si>
    <t>経験年数5年以上</t>
    <rPh sb="0" eb="2">
      <t>ケイケン</t>
    </rPh>
    <rPh sb="2" eb="4">
      <t>ネンスウ</t>
    </rPh>
    <rPh sb="5" eb="6">
      <t>ネン</t>
    </rPh>
    <rPh sb="6" eb="8">
      <t>イジョウ</t>
    </rPh>
    <phoneticPr fontId="2"/>
  </si>
  <si>
    <t>経験年数10年以上の事務所長</t>
    <rPh sb="0" eb="2">
      <t>ケイケン</t>
    </rPh>
    <rPh sb="2" eb="4">
      <t>ネンスウ</t>
    </rPh>
    <rPh sb="6" eb="7">
      <t>ネン</t>
    </rPh>
    <rPh sb="7" eb="9">
      <t>イジョウ</t>
    </rPh>
    <rPh sb="10" eb="12">
      <t>ジム</t>
    </rPh>
    <rPh sb="12" eb="14">
      <t>ショチョウ</t>
    </rPh>
    <phoneticPr fontId="2"/>
  </si>
  <si>
    <t>上限額</t>
    <rPh sb="0" eb="3">
      <t>ジョウゲンガク</t>
    </rPh>
    <phoneticPr fontId="2"/>
  </si>
  <si>
    <t>補助算定額</t>
    <rPh sb="0" eb="2">
      <t>ホジョ</t>
    </rPh>
    <rPh sb="2" eb="4">
      <t>サンテイ</t>
    </rPh>
    <rPh sb="4" eb="5">
      <t>ガク</t>
    </rPh>
    <phoneticPr fontId="2"/>
  </si>
  <si>
    <t>勤続年数や研修実績等に応じた賃金改善に要する経費を補助。</t>
    <rPh sb="0" eb="2">
      <t>キンゾク</t>
    </rPh>
    <rPh sb="2" eb="4">
      <t>ネンスウ</t>
    </rPh>
    <rPh sb="5" eb="7">
      <t>ケンシュウ</t>
    </rPh>
    <rPh sb="7" eb="9">
      <t>ジッセキ</t>
    </rPh>
    <rPh sb="9" eb="10">
      <t>トウ</t>
    </rPh>
    <rPh sb="11" eb="12">
      <t>オウ</t>
    </rPh>
    <rPh sb="14" eb="16">
      <t>チンギン</t>
    </rPh>
    <rPh sb="16" eb="18">
      <t>カイゼン</t>
    </rPh>
    <rPh sb="19" eb="20">
      <t>ヨウ</t>
    </rPh>
    <rPh sb="22" eb="24">
      <t>ケイヒ</t>
    </rPh>
    <rPh sb="25" eb="27">
      <t>ホジョ</t>
    </rPh>
    <phoneticPr fontId="2"/>
  </si>
  <si>
    <t>キャリアアップ改善額（実際に改善した金額）</t>
    <rPh sb="7" eb="9">
      <t>カイゼン</t>
    </rPh>
    <rPh sb="9" eb="10">
      <t>ガク</t>
    </rPh>
    <rPh sb="11" eb="13">
      <t>ジッサイ</t>
    </rPh>
    <rPh sb="14" eb="16">
      <t>カイゼン</t>
    </rPh>
    <rPh sb="18" eb="20">
      <t>キンガク</t>
    </rPh>
    <phoneticPr fontId="2"/>
  </si>
  <si>
    <t>基準額、実際に改善する金額、上限額うち、最も少ない額が採用される。</t>
    <rPh sb="0" eb="2">
      <t>キジュン</t>
    </rPh>
    <rPh sb="2" eb="3">
      <t>ガク</t>
    </rPh>
    <rPh sb="4" eb="6">
      <t>ジッサイ</t>
    </rPh>
    <rPh sb="7" eb="9">
      <t>カイゼン</t>
    </rPh>
    <rPh sb="11" eb="13">
      <t>キンガク</t>
    </rPh>
    <rPh sb="14" eb="17">
      <t>ジョウゲンガク</t>
    </rPh>
    <rPh sb="20" eb="21">
      <t>モット</t>
    </rPh>
    <rPh sb="22" eb="23">
      <t>スク</t>
    </rPh>
    <rPh sb="25" eb="26">
      <t>ガク</t>
    </rPh>
    <rPh sb="27" eb="29">
      <t>サイヨウ</t>
    </rPh>
    <phoneticPr fontId="2"/>
  </si>
  <si>
    <t>申請額合計</t>
    <rPh sb="0" eb="2">
      <t>シンセイ</t>
    </rPh>
    <rPh sb="2" eb="3">
      <t>ガク</t>
    </rPh>
    <rPh sb="3" eb="5">
      <t>ゴウケイ</t>
    </rPh>
    <phoneticPr fontId="2"/>
  </si>
  <si>
    <t>処遇改善に係る人件費</t>
    <rPh sb="0" eb="2">
      <t>ショグウ</t>
    </rPh>
    <rPh sb="2" eb="4">
      <t>カイゼン</t>
    </rPh>
    <rPh sb="5" eb="6">
      <t>カカ</t>
    </rPh>
    <rPh sb="7" eb="10">
      <t>ジンケンヒ</t>
    </rPh>
    <phoneticPr fontId="2"/>
  </si>
  <si>
    <t>部分に貴クラブの情報を入力お願いいたします。</t>
    <rPh sb="0" eb="2">
      <t>ブブン</t>
    </rPh>
    <rPh sb="3" eb="4">
      <t>キ</t>
    </rPh>
    <rPh sb="8" eb="10">
      <t>ジョウホウ</t>
    </rPh>
    <rPh sb="11" eb="13">
      <t>ニュウリョク</t>
    </rPh>
    <rPh sb="14" eb="15">
      <t>ネガ</t>
    </rPh>
    <phoneticPr fontId="2"/>
  </si>
  <si>
    <t>平日の6時間を超え、かつ18時を超える時間</t>
    <rPh sb="0" eb="2">
      <t>ヘイジツ</t>
    </rPh>
    <rPh sb="4" eb="6">
      <t>ジカン</t>
    </rPh>
    <rPh sb="7" eb="8">
      <t>コ</t>
    </rPh>
    <rPh sb="14" eb="15">
      <t>ジ</t>
    </rPh>
    <rPh sb="16" eb="17">
      <t>コ</t>
    </rPh>
    <rPh sb="19" eb="21">
      <t>ジカン</t>
    </rPh>
    <phoneticPr fontId="2"/>
  </si>
  <si>
    <t>（19－児童数）</t>
    <rPh sb="4" eb="6">
      <t>ジドウ</t>
    </rPh>
    <rPh sb="6" eb="7">
      <t>スウ</t>
    </rPh>
    <phoneticPr fontId="2"/>
  </si>
  <si>
    <t>－</t>
    <phoneticPr fontId="2"/>
  </si>
  <si>
    <t>（36－児童数）</t>
    <rPh sb="4" eb="6">
      <t>ジドウ</t>
    </rPh>
    <rPh sb="6" eb="7">
      <t>スウ</t>
    </rPh>
    <phoneticPr fontId="2"/>
  </si>
  <si>
    <t>（児童数-45）</t>
    <rPh sb="1" eb="3">
      <t>ジドウ</t>
    </rPh>
    <rPh sb="3" eb="4">
      <t>スウ</t>
    </rPh>
    <phoneticPr fontId="2"/>
  </si>
  <si>
    <t>×</t>
    <phoneticPr fontId="2"/>
  </si>
  <si>
    <t>A</t>
    <phoneticPr fontId="2"/>
  </si>
  <si>
    <t>（年間開所日数－250）</t>
    <rPh sb="1" eb="3">
      <t>ネンカン</t>
    </rPh>
    <rPh sb="3" eb="5">
      <t>カイショ</t>
    </rPh>
    <rPh sb="5" eb="7">
      <t>ニッスウ</t>
    </rPh>
    <phoneticPr fontId="2"/>
  </si>
  <si>
    <t>×</t>
    <phoneticPr fontId="2"/>
  </si>
  <si>
    <t>総括表　補助金単価マスタ</t>
    <rPh sb="0" eb="2">
      <t>ソウカツ</t>
    </rPh>
    <rPh sb="2" eb="3">
      <t>ヒョウ</t>
    </rPh>
    <rPh sb="4" eb="7">
      <t>ホジョキン</t>
    </rPh>
    <rPh sb="7" eb="9">
      <t>タンカ</t>
    </rPh>
    <phoneticPr fontId="2"/>
  </si>
  <si>
    <t>E</t>
    <phoneticPr fontId="2"/>
  </si>
  <si>
    <t>家庭、学校との連絡等の育成支援に従事する職員を配置</t>
  </si>
  <si>
    <t>(1)</t>
    <phoneticPr fontId="2"/>
  </si>
  <si>
    <t>(2)</t>
    <phoneticPr fontId="2"/>
  </si>
  <si>
    <t>(1)に加え、地域連携・協力等の育成支援に従事する常勤職員を配置</t>
    <phoneticPr fontId="2"/>
  </si>
  <si>
    <t>Ｆ</t>
    <phoneticPr fontId="2"/>
  </si>
  <si>
    <t>家庭、学校との連絡等の育成支援に従事する職員を配置</t>
    <rPh sb="0" eb="2">
      <t>カテイ</t>
    </rPh>
    <rPh sb="3" eb="5">
      <t>ガッコウ</t>
    </rPh>
    <rPh sb="7" eb="9">
      <t>レンラク</t>
    </rPh>
    <rPh sb="9" eb="10">
      <t>トウ</t>
    </rPh>
    <rPh sb="11" eb="13">
      <t>イクセイ</t>
    </rPh>
    <rPh sb="13" eb="15">
      <t>シエン</t>
    </rPh>
    <rPh sb="16" eb="18">
      <t>ジュウジ</t>
    </rPh>
    <rPh sb="20" eb="22">
      <t>ショクイン</t>
    </rPh>
    <rPh sb="23" eb="25">
      <t>ハイチ</t>
    </rPh>
    <phoneticPr fontId="2"/>
  </si>
  <si>
    <t>円</t>
    <rPh sb="0" eb="1">
      <t>エン</t>
    </rPh>
    <phoneticPr fontId="2"/>
  </si>
  <si>
    <t>1に加え、地域連携・協力等の育成支援に従事する常勤職員を配置</t>
    <rPh sb="2" eb="3">
      <t>クワ</t>
    </rPh>
    <rPh sb="5" eb="7">
      <t>チイキ</t>
    </rPh>
    <rPh sb="7" eb="9">
      <t>レンケイ</t>
    </rPh>
    <rPh sb="10" eb="12">
      <t>キョウリョク</t>
    </rPh>
    <rPh sb="12" eb="13">
      <t>トウ</t>
    </rPh>
    <rPh sb="14" eb="16">
      <t>イクセイ</t>
    </rPh>
    <rPh sb="16" eb="18">
      <t>シエン</t>
    </rPh>
    <rPh sb="19" eb="21">
      <t>ジュウジ</t>
    </rPh>
    <rPh sb="23" eb="25">
      <t>ジョウキン</t>
    </rPh>
    <rPh sb="25" eb="27">
      <t>ショクイン</t>
    </rPh>
    <rPh sb="28" eb="30">
      <t>ハイチ</t>
    </rPh>
    <phoneticPr fontId="2"/>
  </si>
  <si>
    <t>Ｉ</t>
    <phoneticPr fontId="2"/>
  </si>
  <si>
    <t>放課後児童支援員キャリアアップ処遇改善事業</t>
  </si>
  <si>
    <t>1クラブあたりの上限額</t>
    <rPh sb="8" eb="11">
      <t>ジョウゲンガク</t>
    </rPh>
    <phoneticPr fontId="2"/>
  </si>
  <si>
    <t>タイトル</t>
    <phoneticPr fontId="2"/>
  </si>
  <si>
    <t>元号</t>
    <rPh sb="0" eb="2">
      <t>ゲンゴウ</t>
    </rPh>
    <phoneticPr fontId="2"/>
  </si>
  <si>
    <t>年度</t>
    <rPh sb="0" eb="1">
      <t>ネン</t>
    </rPh>
    <rPh sb="1" eb="2">
      <t>ド</t>
    </rPh>
    <phoneticPr fontId="2"/>
  </si>
  <si>
    <t>タイトル</t>
    <phoneticPr fontId="2"/>
  </si>
  <si>
    <t>I</t>
    <phoneticPr fontId="2"/>
  </si>
  <si>
    <t>J</t>
    <phoneticPr fontId="2"/>
  </si>
  <si>
    <t>長時間開所加算（平日分）</t>
    <rPh sb="0" eb="3">
      <t>チョウジカン</t>
    </rPh>
    <rPh sb="3" eb="5">
      <t>カイショ</t>
    </rPh>
    <rPh sb="5" eb="7">
      <t>カサン</t>
    </rPh>
    <rPh sb="8" eb="10">
      <t>ヘイジツ</t>
    </rPh>
    <rPh sb="10" eb="11">
      <t>ブン</t>
    </rPh>
    <phoneticPr fontId="2"/>
  </si>
  <si>
    <t>K</t>
    <phoneticPr fontId="2"/>
  </si>
  <si>
    <t>放課後児童クラブ環境改善事業</t>
    <rPh sb="0" eb="3">
      <t>ホウカゴ</t>
    </rPh>
    <rPh sb="3" eb="5">
      <t>ジドウ</t>
    </rPh>
    <rPh sb="8" eb="10">
      <t>カンキョウ</t>
    </rPh>
    <rPh sb="10" eb="12">
      <t>カイゼン</t>
    </rPh>
    <rPh sb="12" eb="14">
      <t>ジギョウ</t>
    </rPh>
    <phoneticPr fontId="2"/>
  </si>
  <si>
    <t>放課後子ども
環境整備事業</t>
    <rPh sb="0" eb="4">
      <t>ホウカゴコ</t>
    </rPh>
    <rPh sb="7" eb="13">
      <t>カンキョウセイビジギョウ</t>
    </rPh>
    <phoneticPr fontId="2"/>
  </si>
  <si>
    <t>放課後児童クラブ
環境改善事業</t>
    <rPh sb="0" eb="3">
      <t>ホウカゴ</t>
    </rPh>
    <rPh sb="3" eb="5">
      <t>ジドウ</t>
    </rPh>
    <rPh sb="9" eb="15">
      <t>カンキョウカイゼンジギョウ</t>
    </rPh>
    <phoneticPr fontId="2"/>
  </si>
  <si>
    <t>長時間開所加算（長期休暇等分 ）</t>
    <rPh sb="0" eb="3">
      <t>チョウジカン</t>
    </rPh>
    <rPh sb="3" eb="5">
      <t>カイショ</t>
    </rPh>
    <rPh sb="5" eb="7">
      <t>カサン</t>
    </rPh>
    <rPh sb="8" eb="10">
      <t>チョウキ</t>
    </rPh>
    <rPh sb="10" eb="12">
      <t>キュウカ</t>
    </rPh>
    <rPh sb="12" eb="13">
      <t>トウ</t>
    </rPh>
    <rPh sb="13" eb="14">
      <t>ブン</t>
    </rPh>
    <phoneticPr fontId="2"/>
  </si>
  <si>
    <t>土曜日</t>
    <rPh sb="0" eb="2">
      <t>ドヨウ</t>
    </rPh>
    <rPh sb="2" eb="3">
      <t>ヒ</t>
    </rPh>
    <phoneticPr fontId="2"/>
  </si>
  <si>
    <t>他休業日</t>
    <rPh sb="0" eb="1">
      <t>ホカ</t>
    </rPh>
    <rPh sb="1" eb="3">
      <t>キュウギョウ</t>
    </rPh>
    <rPh sb="3" eb="4">
      <t>ヒ</t>
    </rPh>
    <phoneticPr fontId="2"/>
  </si>
  <si>
    <t>日</t>
    <rPh sb="0" eb="1">
      <t>ニチ</t>
    </rPh>
    <phoneticPr fontId="2"/>
  </si>
  <si>
    <t>延開所時間</t>
    <rPh sb="0" eb="1">
      <t>ノ</t>
    </rPh>
    <rPh sb="1" eb="3">
      <t>カイショ</t>
    </rPh>
    <rPh sb="3" eb="5">
      <t>ジカン</t>
    </rPh>
    <phoneticPr fontId="2"/>
  </si>
  <si>
    <t>①対象延べ開所時間</t>
    <rPh sb="1" eb="3">
      <t>タイショウ</t>
    </rPh>
    <rPh sb="3" eb="4">
      <t>ノ</t>
    </rPh>
    <rPh sb="5" eb="7">
      <t>カイショ</t>
    </rPh>
    <rPh sb="7" eb="9">
      <t>ジカン</t>
    </rPh>
    <phoneticPr fontId="2"/>
  </si>
  <si>
    <t>②1日当たりの平均開所時間</t>
    <rPh sb="2" eb="3">
      <t>ニチ</t>
    </rPh>
    <rPh sb="3" eb="4">
      <t>ア</t>
    </rPh>
    <rPh sb="7" eb="9">
      <t>ヘイキン</t>
    </rPh>
    <rPh sb="9" eb="11">
      <t>カイショ</t>
    </rPh>
    <rPh sb="11" eb="13">
      <t>ジカン</t>
    </rPh>
    <phoneticPr fontId="2"/>
  </si>
  <si>
    <t>開所日数合計</t>
    <rPh sb="0" eb="2">
      <t>カイショ</t>
    </rPh>
    <rPh sb="2" eb="4">
      <t>ニッスウ</t>
    </rPh>
    <rPh sb="4" eb="6">
      <t>ゴウケイ</t>
    </rPh>
    <phoneticPr fontId="2"/>
  </si>
  <si>
    <t>延開所時間合計</t>
    <rPh sb="0" eb="1">
      <t>ノ</t>
    </rPh>
    <rPh sb="1" eb="3">
      <t>カイショ</t>
    </rPh>
    <rPh sb="3" eb="5">
      <t>ジカン</t>
    </rPh>
    <rPh sb="5" eb="7">
      <t>ゴウケイ</t>
    </rPh>
    <phoneticPr fontId="2"/>
  </si>
  <si>
    <t>平均開所時間</t>
    <rPh sb="0" eb="2">
      <t>ヘイキン</t>
    </rPh>
    <rPh sb="2" eb="4">
      <t>カイショ</t>
    </rPh>
    <rPh sb="4" eb="6">
      <t>ジカン</t>
    </rPh>
    <phoneticPr fontId="2"/>
  </si>
  <si>
    <t>放課後児童健全育成事業を新たに実施するために必要な設備の整備・修繕及び備品の購入を行う。</t>
    <rPh sb="0" eb="3">
      <t>ホウカゴ</t>
    </rPh>
    <rPh sb="3" eb="5">
      <t>ジドウ</t>
    </rPh>
    <rPh sb="5" eb="7">
      <t>ケンゼン</t>
    </rPh>
    <rPh sb="7" eb="9">
      <t>イクセイ</t>
    </rPh>
    <rPh sb="9" eb="11">
      <t>ジギョウ</t>
    </rPh>
    <rPh sb="12" eb="13">
      <t>アラ</t>
    </rPh>
    <rPh sb="15" eb="17">
      <t>ジッシ</t>
    </rPh>
    <rPh sb="22" eb="24">
      <t>ヒツヨウ</t>
    </rPh>
    <rPh sb="25" eb="27">
      <t>セツビ</t>
    </rPh>
    <rPh sb="28" eb="30">
      <t>セイビ</t>
    </rPh>
    <rPh sb="31" eb="33">
      <t>シュウゼン</t>
    </rPh>
    <rPh sb="33" eb="34">
      <t>オヨ</t>
    </rPh>
    <rPh sb="35" eb="37">
      <t>ビヒン</t>
    </rPh>
    <rPh sb="38" eb="40">
      <t>コウニュウ</t>
    </rPh>
    <rPh sb="41" eb="42">
      <t>オコナ</t>
    </rPh>
    <phoneticPr fontId="2"/>
  </si>
  <si>
    <t>事業に係る経費</t>
    <rPh sb="0" eb="2">
      <t>ジギョウ</t>
    </rPh>
    <rPh sb="3" eb="4">
      <t>カカ</t>
    </rPh>
    <rPh sb="5" eb="7">
      <t>ケイヒ</t>
    </rPh>
    <phoneticPr fontId="2"/>
  </si>
  <si>
    <t>Ｋ</t>
    <phoneticPr fontId="2"/>
  </si>
  <si>
    <t>を更新で総括表に反映</t>
    <rPh sb="1" eb="3">
      <t>コウシン</t>
    </rPh>
    <rPh sb="4" eb="6">
      <t>ソウカツ</t>
    </rPh>
    <rPh sb="6" eb="7">
      <t>ヒョウ</t>
    </rPh>
    <rPh sb="8" eb="10">
      <t>ハンエイ</t>
    </rPh>
    <phoneticPr fontId="2"/>
  </si>
  <si>
    <t>（小数点以下切り捨て）</t>
  </si>
  <si>
    <t>保護解除方法</t>
    <rPh sb="0" eb="2">
      <t>ホゴ</t>
    </rPh>
    <rPh sb="2" eb="4">
      <t>カイジョ</t>
    </rPh>
    <rPh sb="4" eb="6">
      <t>ホウホウ</t>
    </rPh>
    <phoneticPr fontId="2"/>
  </si>
  <si>
    <t>①</t>
    <phoneticPr fontId="2"/>
  </si>
  <si>
    <t>「校閲」タブ→シート保護の解除</t>
    <rPh sb="1" eb="3">
      <t>コウエツ</t>
    </rPh>
    <rPh sb="10" eb="12">
      <t>ホゴ</t>
    </rPh>
    <rPh sb="13" eb="15">
      <t>カイジョ</t>
    </rPh>
    <phoneticPr fontId="2"/>
  </si>
  <si>
    <t>保護設定方法</t>
    <rPh sb="0" eb="2">
      <t>ホゴ</t>
    </rPh>
    <rPh sb="2" eb="4">
      <t>セッテイ</t>
    </rPh>
    <rPh sb="4" eb="6">
      <t>ホウホウ</t>
    </rPh>
    <phoneticPr fontId="2"/>
  </si>
  <si>
    <t>保護を行わないセルを指定し、セルの書式設定を行う</t>
    <rPh sb="0" eb="2">
      <t>ホゴ</t>
    </rPh>
    <rPh sb="3" eb="4">
      <t>オコナ</t>
    </rPh>
    <rPh sb="10" eb="12">
      <t>シテイ</t>
    </rPh>
    <rPh sb="17" eb="19">
      <t>ショシキ</t>
    </rPh>
    <rPh sb="19" eb="21">
      <t>セッテイ</t>
    </rPh>
    <rPh sb="22" eb="23">
      <t>オコナ</t>
    </rPh>
    <phoneticPr fontId="2"/>
  </si>
  <si>
    <t>②</t>
    <phoneticPr fontId="2"/>
  </si>
  <si>
    <t>「保護」タブの「ロック」のチェックボックスからチェックをはずす</t>
    <rPh sb="1" eb="3">
      <t>ホゴ</t>
    </rPh>
    <phoneticPr fontId="2"/>
  </si>
  <si>
    <t>③</t>
    <phoneticPr fontId="2"/>
  </si>
  <si>
    <t>「校閲」タブ→シートの保護。</t>
    <rPh sb="1" eb="3">
      <t>コウエツ</t>
    </rPh>
    <rPh sb="11" eb="13">
      <t>ホゴ</t>
    </rPh>
    <phoneticPr fontId="2"/>
  </si>
  <si>
    <t>「シートとロックされたセルを保護する」にチェックをいれる。</t>
    <rPh sb="14" eb="16">
      <t>ホゴ</t>
    </rPh>
    <phoneticPr fontId="2"/>
  </si>
  <si>
    <t>すべてのユーザーに許可する操作として、下記にチェックをいれる。</t>
    <rPh sb="9" eb="11">
      <t>キョカ</t>
    </rPh>
    <rPh sb="13" eb="15">
      <t>ソウサ</t>
    </rPh>
    <rPh sb="19" eb="21">
      <t>カキ</t>
    </rPh>
    <phoneticPr fontId="2"/>
  </si>
  <si>
    <t>・</t>
    <phoneticPr fontId="2"/>
  </si>
  <si>
    <t>・</t>
    <phoneticPr fontId="2"/>
  </si>
  <si>
    <t>ロックされていないセルの範囲の選択</t>
    <rPh sb="12" eb="14">
      <t>ハンイ</t>
    </rPh>
    <rPh sb="15" eb="17">
      <t>センタク</t>
    </rPh>
    <phoneticPr fontId="2"/>
  </si>
  <si>
    <t>ロックされたセルの範囲の選択</t>
    <rPh sb="9" eb="11">
      <t>ハンイ</t>
    </rPh>
    <rPh sb="12" eb="14">
      <t>センタク</t>
    </rPh>
    <phoneticPr fontId="2"/>
  </si>
  <si>
    <t>入力規則設定方法</t>
    <rPh sb="0" eb="2">
      <t>ニュウリョク</t>
    </rPh>
    <rPh sb="2" eb="4">
      <t>キソク</t>
    </rPh>
    <rPh sb="4" eb="6">
      <t>セッテイ</t>
    </rPh>
    <rPh sb="6" eb="8">
      <t>ホウホウ</t>
    </rPh>
    <phoneticPr fontId="2"/>
  </si>
  <si>
    <t>「データ」タブ→データの入力規則</t>
    <rPh sb="12" eb="14">
      <t>ニュウリョク</t>
    </rPh>
    <rPh sb="14" eb="16">
      <t>キソク</t>
    </rPh>
    <phoneticPr fontId="2"/>
  </si>
  <si>
    <t>「設定」タブの「入力値の種類」にて、プルダウンより「リスト」を選択</t>
    <rPh sb="1" eb="3">
      <t>セッテイ</t>
    </rPh>
    <rPh sb="8" eb="10">
      <t>ニュウリョク</t>
    </rPh>
    <rPh sb="10" eb="11">
      <t>アタイ</t>
    </rPh>
    <rPh sb="12" eb="14">
      <t>シュルイ</t>
    </rPh>
    <rPh sb="31" eb="33">
      <t>センタク</t>
    </rPh>
    <phoneticPr fontId="2"/>
  </si>
  <si>
    <t>「ドロップダウンリストから選択する」にチェックをいれる</t>
    <rPh sb="13" eb="15">
      <t>センタク</t>
    </rPh>
    <phoneticPr fontId="2"/>
  </si>
  <si>
    <t>④</t>
    <phoneticPr fontId="2"/>
  </si>
  <si>
    <t>元の値欄に、選択肢を入力。直接「1,2,・・・・」と入力するか、リストを指定して値を設定する。</t>
    <rPh sb="0" eb="1">
      <t>モト</t>
    </rPh>
    <rPh sb="2" eb="3">
      <t>アタイ</t>
    </rPh>
    <rPh sb="3" eb="4">
      <t>ラン</t>
    </rPh>
    <rPh sb="6" eb="9">
      <t>センタクシ</t>
    </rPh>
    <rPh sb="10" eb="12">
      <t>ニュウリョク</t>
    </rPh>
    <rPh sb="13" eb="15">
      <t>チョクセツ</t>
    </rPh>
    <rPh sb="26" eb="28">
      <t>ニュウリョク</t>
    </rPh>
    <rPh sb="36" eb="38">
      <t>シテイ</t>
    </rPh>
    <rPh sb="40" eb="41">
      <t>アタイ</t>
    </rPh>
    <rPh sb="42" eb="44">
      <t>セッテイ</t>
    </rPh>
    <phoneticPr fontId="2"/>
  </si>
  <si>
    <t>①</t>
    <phoneticPr fontId="2"/>
  </si>
  <si>
    <t>②</t>
    <phoneticPr fontId="2"/>
  </si>
  <si>
    <t>③</t>
    <phoneticPr fontId="2"/>
  </si>
  <si>
    <t>・</t>
    <phoneticPr fontId="2"/>
  </si>
  <si>
    <t>①</t>
    <phoneticPr fontId="2"/>
  </si>
  <si>
    <t>②</t>
    <phoneticPr fontId="2"/>
  </si>
  <si>
    <t>③</t>
    <phoneticPr fontId="2"/>
  </si>
  <si>
    <t>④</t>
    <phoneticPr fontId="2"/>
  </si>
  <si>
    <t>上限額</t>
    <rPh sb="0" eb="2">
      <t>ジョウゲン</t>
    </rPh>
    <rPh sb="2" eb="3">
      <t>ガク</t>
    </rPh>
    <phoneticPr fontId="2"/>
  </si>
  <si>
    <t>収入</t>
    <rPh sb="0" eb="2">
      <t>シュウニュウ</t>
    </rPh>
    <phoneticPr fontId="2"/>
  </si>
  <si>
    <t>科目</t>
    <rPh sb="0" eb="2">
      <t>カモク</t>
    </rPh>
    <phoneticPr fontId="2"/>
  </si>
  <si>
    <t>予算額（円）</t>
    <rPh sb="0" eb="2">
      <t>ヨサン</t>
    </rPh>
    <rPh sb="2" eb="3">
      <t>ガク</t>
    </rPh>
    <rPh sb="4" eb="5">
      <t>エン</t>
    </rPh>
    <phoneticPr fontId="2"/>
  </si>
  <si>
    <t>摘要</t>
    <rPh sb="0" eb="2">
      <t>テキヨウ</t>
    </rPh>
    <phoneticPr fontId="2"/>
  </si>
  <si>
    <t>A基本単価</t>
    <rPh sb="1" eb="3">
      <t>キホン</t>
    </rPh>
    <rPh sb="3" eb="5">
      <t>タンカ</t>
    </rPh>
    <phoneticPr fontId="2"/>
  </si>
  <si>
    <t>B開所日数加算</t>
    <rPh sb="1" eb="3">
      <t>カイショ</t>
    </rPh>
    <rPh sb="3" eb="5">
      <t>ニッスウ</t>
    </rPh>
    <rPh sb="5" eb="7">
      <t>カサン</t>
    </rPh>
    <phoneticPr fontId="2"/>
  </si>
  <si>
    <t>C平日分</t>
    <rPh sb="1" eb="3">
      <t>ヘイジツ</t>
    </rPh>
    <rPh sb="3" eb="4">
      <t>ブン</t>
    </rPh>
    <phoneticPr fontId="2"/>
  </si>
  <si>
    <t>D長期休暇分</t>
    <rPh sb="1" eb="3">
      <t>チョウキ</t>
    </rPh>
    <rPh sb="3" eb="5">
      <t>キュウカ</t>
    </rPh>
    <rPh sb="5" eb="6">
      <t>ブン</t>
    </rPh>
    <phoneticPr fontId="2"/>
  </si>
  <si>
    <t>E障害児受入推進事業</t>
    <rPh sb="1" eb="3">
      <t>ショウガイ</t>
    </rPh>
    <rPh sb="3" eb="4">
      <t>ジ</t>
    </rPh>
    <rPh sb="4" eb="6">
      <t>ウケイ</t>
    </rPh>
    <rPh sb="6" eb="8">
      <t>スイシン</t>
    </rPh>
    <rPh sb="8" eb="10">
      <t>ジギョウ</t>
    </rPh>
    <phoneticPr fontId="2"/>
  </si>
  <si>
    <t>F賃借料補助</t>
    <rPh sb="1" eb="4">
      <t>チンシャクリョウ</t>
    </rPh>
    <rPh sb="4" eb="6">
      <t>ホジョ</t>
    </rPh>
    <phoneticPr fontId="2"/>
  </si>
  <si>
    <t>G処遇改善事業</t>
    <rPh sb="1" eb="3">
      <t>ショグウ</t>
    </rPh>
    <rPh sb="3" eb="5">
      <t>カイゼン</t>
    </rPh>
    <rPh sb="5" eb="7">
      <t>ジギョウ</t>
    </rPh>
    <phoneticPr fontId="2"/>
  </si>
  <si>
    <t>H障害児受入強化推進事業</t>
    <rPh sb="1" eb="3">
      <t>ショウガイ</t>
    </rPh>
    <rPh sb="3" eb="4">
      <t>ジ</t>
    </rPh>
    <rPh sb="4" eb="6">
      <t>ウケイ</t>
    </rPh>
    <rPh sb="6" eb="8">
      <t>キョウカ</t>
    </rPh>
    <rPh sb="8" eb="10">
      <t>スイシン</t>
    </rPh>
    <rPh sb="10" eb="12">
      <t>ジギョウ</t>
    </rPh>
    <phoneticPr fontId="2"/>
  </si>
  <si>
    <t>I小規模放課後児童クラブ支援事業</t>
    <rPh sb="1" eb="4">
      <t>ショウキボ</t>
    </rPh>
    <rPh sb="4" eb="7">
      <t>ホウカゴ</t>
    </rPh>
    <rPh sb="7" eb="9">
      <t>ジドウ</t>
    </rPh>
    <rPh sb="12" eb="14">
      <t>シエン</t>
    </rPh>
    <rPh sb="14" eb="16">
      <t>ジギョウ</t>
    </rPh>
    <phoneticPr fontId="2"/>
  </si>
  <si>
    <t>J放課後児童支援員キャリアアップ処遇改善事業</t>
    <rPh sb="1" eb="4">
      <t>ホウカゴ</t>
    </rPh>
    <rPh sb="4" eb="6">
      <t>ジドウ</t>
    </rPh>
    <rPh sb="6" eb="8">
      <t>シエン</t>
    </rPh>
    <rPh sb="8" eb="9">
      <t>イン</t>
    </rPh>
    <rPh sb="16" eb="22">
      <t>ショグウカイゼンジギョウ</t>
    </rPh>
    <phoneticPr fontId="2"/>
  </si>
  <si>
    <t>K放課後児童クラブ環境改善事業</t>
    <rPh sb="1" eb="4">
      <t>ホウカゴ</t>
    </rPh>
    <rPh sb="4" eb="6">
      <t>ジドウ</t>
    </rPh>
    <rPh sb="9" eb="15">
      <t>カンキョウカイゼンジギョウ</t>
    </rPh>
    <phoneticPr fontId="2"/>
  </si>
  <si>
    <t>保育料</t>
    <rPh sb="0" eb="3">
      <t>ホイクリョウ</t>
    </rPh>
    <phoneticPr fontId="2"/>
  </si>
  <si>
    <t>小計</t>
    <rPh sb="0" eb="2">
      <t>ショウケイ</t>
    </rPh>
    <phoneticPr fontId="2"/>
  </si>
  <si>
    <t>その他</t>
    <rPh sb="2" eb="3">
      <t>タ</t>
    </rPh>
    <phoneticPr fontId="2"/>
  </si>
  <si>
    <t>支出</t>
    <rPh sb="0" eb="2">
      <t>シシュツ</t>
    </rPh>
    <phoneticPr fontId="2"/>
  </si>
  <si>
    <t>人件費</t>
    <rPh sb="0" eb="3">
      <t>ジンケンヒ</t>
    </rPh>
    <phoneticPr fontId="2"/>
  </si>
  <si>
    <t>給与</t>
    <rPh sb="0" eb="2">
      <t>キュウヨ</t>
    </rPh>
    <phoneticPr fontId="2"/>
  </si>
  <si>
    <t>法定福利費</t>
    <rPh sb="0" eb="2">
      <t>ホウテイ</t>
    </rPh>
    <rPh sb="2" eb="5">
      <t>フクリヒ</t>
    </rPh>
    <phoneticPr fontId="2"/>
  </si>
  <si>
    <t>福利厚生費</t>
    <rPh sb="0" eb="2">
      <t>フクリ</t>
    </rPh>
    <rPh sb="2" eb="5">
      <t>コウセイヒ</t>
    </rPh>
    <phoneticPr fontId="2"/>
  </si>
  <si>
    <t>地代家賃</t>
    <rPh sb="0" eb="2">
      <t>チダイ</t>
    </rPh>
    <rPh sb="2" eb="4">
      <t>ヤチン</t>
    </rPh>
    <phoneticPr fontId="2"/>
  </si>
  <si>
    <t>旅費交通費</t>
    <rPh sb="0" eb="2">
      <t>リョヒ</t>
    </rPh>
    <rPh sb="2" eb="5">
      <t>コウツウヒ</t>
    </rPh>
    <phoneticPr fontId="2"/>
  </si>
  <si>
    <t>医薬品費</t>
    <rPh sb="0" eb="4">
      <t>イヤクヒンヒ</t>
    </rPh>
    <phoneticPr fontId="2"/>
  </si>
  <si>
    <t>消耗品費</t>
    <rPh sb="0" eb="3">
      <t>ショウモウヒン</t>
    </rPh>
    <rPh sb="3" eb="4">
      <t>ヒ</t>
    </rPh>
    <phoneticPr fontId="2"/>
  </si>
  <si>
    <t>水道光熱費</t>
    <rPh sb="0" eb="2">
      <t>スイドウ</t>
    </rPh>
    <rPh sb="2" eb="5">
      <t>コウネツヒ</t>
    </rPh>
    <phoneticPr fontId="2"/>
  </si>
  <si>
    <t>修繕費</t>
    <rPh sb="0" eb="2">
      <t>シュウゼン</t>
    </rPh>
    <rPh sb="2" eb="3">
      <t>ヒ</t>
    </rPh>
    <phoneticPr fontId="2"/>
  </si>
  <si>
    <t>通信費</t>
    <rPh sb="0" eb="3">
      <t>ツウシンヒ</t>
    </rPh>
    <phoneticPr fontId="2"/>
  </si>
  <si>
    <t>業務委託費</t>
    <rPh sb="0" eb="2">
      <t>ギョウム</t>
    </rPh>
    <rPh sb="2" eb="5">
      <t>イタクヒ</t>
    </rPh>
    <phoneticPr fontId="2"/>
  </si>
  <si>
    <t>賃借料（リース料等）</t>
    <rPh sb="0" eb="3">
      <t>チンシャクリョウ</t>
    </rPh>
    <rPh sb="7" eb="8">
      <t>リョウ</t>
    </rPh>
    <rPh sb="8" eb="9">
      <t>トウ</t>
    </rPh>
    <phoneticPr fontId="2"/>
  </si>
  <si>
    <t>図書購入費</t>
    <rPh sb="0" eb="2">
      <t>トショ</t>
    </rPh>
    <rPh sb="2" eb="5">
      <t>コウニュウヒ</t>
    </rPh>
    <phoneticPr fontId="2"/>
  </si>
  <si>
    <t>保険料</t>
    <rPh sb="0" eb="3">
      <t>ホケンリョウ</t>
    </rPh>
    <phoneticPr fontId="2"/>
  </si>
  <si>
    <t>器具備品費</t>
    <rPh sb="0" eb="2">
      <t>キグ</t>
    </rPh>
    <rPh sb="2" eb="4">
      <t>ビヒン</t>
    </rPh>
    <rPh sb="4" eb="5">
      <t>ヒ</t>
    </rPh>
    <phoneticPr fontId="2"/>
  </si>
  <si>
    <t>送迎費</t>
    <rPh sb="0" eb="3">
      <t>ソウゲイヒ</t>
    </rPh>
    <phoneticPr fontId="2"/>
  </si>
  <si>
    <t>雑費</t>
    <rPh sb="0" eb="2">
      <t>ザッピ</t>
    </rPh>
    <phoneticPr fontId="2"/>
  </si>
  <si>
    <t>補助会計（保育料・補助金を含む収入）</t>
    <rPh sb="0" eb="2">
      <t>ホジョ</t>
    </rPh>
    <rPh sb="2" eb="4">
      <t>カイケイ</t>
    </rPh>
    <rPh sb="5" eb="8">
      <t>ホイクリョウ</t>
    </rPh>
    <rPh sb="9" eb="12">
      <t>ホジョキン</t>
    </rPh>
    <rPh sb="13" eb="14">
      <t>フク</t>
    </rPh>
    <rPh sb="15" eb="17">
      <t>シュウニュウ</t>
    </rPh>
    <phoneticPr fontId="2"/>
  </si>
  <si>
    <t>補助会計（保育料・補助金を含む支出）</t>
    <rPh sb="0" eb="2">
      <t>ホジョ</t>
    </rPh>
    <rPh sb="2" eb="4">
      <t>カイケイ</t>
    </rPh>
    <rPh sb="5" eb="8">
      <t>ホイクリョウ</t>
    </rPh>
    <rPh sb="9" eb="12">
      <t>ホジョキン</t>
    </rPh>
    <rPh sb="13" eb="14">
      <t>フク</t>
    </rPh>
    <rPh sb="15" eb="17">
      <t>シシュツ</t>
    </rPh>
    <phoneticPr fontId="2"/>
  </si>
  <si>
    <t>実費負担会計</t>
    <rPh sb="0" eb="2">
      <t>ジッピ</t>
    </rPh>
    <rPh sb="2" eb="4">
      <t>フタン</t>
    </rPh>
    <rPh sb="4" eb="6">
      <t>カイケイ</t>
    </rPh>
    <phoneticPr fontId="2"/>
  </si>
  <si>
    <t>保護者実費負担</t>
    <rPh sb="0" eb="3">
      <t>ホゴシャ</t>
    </rPh>
    <rPh sb="3" eb="5">
      <t>ジッピ</t>
    </rPh>
    <rPh sb="5" eb="7">
      <t>フタン</t>
    </rPh>
    <phoneticPr fontId="2"/>
  </si>
  <si>
    <t>その他</t>
    <rPh sb="2" eb="3">
      <t>ホカ</t>
    </rPh>
    <phoneticPr fontId="2"/>
  </si>
  <si>
    <t>短期運営資金取崩額</t>
    <rPh sb="0" eb="2">
      <t>タンキ</t>
    </rPh>
    <rPh sb="2" eb="4">
      <t>ウンエイ</t>
    </rPh>
    <rPh sb="4" eb="6">
      <t>シキン</t>
    </rPh>
    <rPh sb="6" eb="7">
      <t>ト</t>
    </rPh>
    <rPh sb="7" eb="8">
      <t>クズ</t>
    </rPh>
    <rPh sb="8" eb="9">
      <t>ガク</t>
    </rPh>
    <phoneticPr fontId="3"/>
  </si>
  <si>
    <t>○○時資金積立取崩額</t>
    <rPh sb="2" eb="3">
      <t>ジ</t>
    </rPh>
    <rPh sb="3" eb="5">
      <t>シキン</t>
    </rPh>
    <rPh sb="5" eb="6">
      <t>ツ</t>
    </rPh>
    <rPh sb="6" eb="7">
      <t>タ</t>
    </rPh>
    <rPh sb="7" eb="9">
      <t>トリクズシ</t>
    </rPh>
    <rPh sb="9" eb="10">
      <t>ガク</t>
    </rPh>
    <phoneticPr fontId="3"/>
  </si>
  <si>
    <t>事業収入（バザー等）</t>
    <rPh sb="0" eb="2">
      <t>ジギョウ</t>
    </rPh>
    <rPh sb="2" eb="4">
      <t>シュウニュウ</t>
    </rPh>
    <rPh sb="8" eb="9">
      <t>トウ</t>
    </rPh>
    <phoneticPr fontId="3"/>
  </si>
  <si>
    <t>雑収入（預金/受取利息）</t>
    <rPh sb="0" eb="3">
      <t>ザッシュウニュウ</t>
    </rPh>
    <rPh sb="4" eb="6">
      <t>ヨキン</t>
    </rPh>
    <rPh sb="7" eb="9">
      <t>ウケトリ</t>
    </rPh>
    <rPh sb="9" eb="11">
      <t>リソク</t>
    </rPh>
    <phoneticPr fontId="3"/>
  </si>
  <si>
    <t>前年度繰越金</t>
    <rPh sb="0" eb="3">
      <t>ゼンネンド</t>
    </rPh>
    <rPh sb="3" eb="5">
      <t>クリコシ</t>
    </rPh>
    <rPh sb="5" eb="6">
      <t>キン</t>
    </rPh>
    <phoneticPr fontId="3"/>
  </si>
  <si>
    <t>　</t>
    <phoneticPr fontId="2"/>
  </si>
  <si>
    <t>事業関連費</t>
    <rPh sb="0" eb="2">
      <t>ジギョウ</t>
    </rPh>
    <rPh sb="2" eb="4">
      <t>カンレン</t>
    </rPh>
    <rPh sb="4" eb="5">
      <t>ヒ</t>
    </rPh>
    <phoneticPr fontId="2"/>
  </si>
  <si>
    <t>次期繰越金</t>
    <rPh sb="0" eb="2">
      <t>ジキ</t>
    </rPh>
    <rPh sb="2" eb="4">
      <t>クリコシ</t>
    </rPh>
    <rPh sb="4" eb="5">
      <t>キン</t>
    </rPh>
    <phoneticPr fontId="3"/>
  </si>
  <si>
    <t>合計　a</t>
    <rPh sb="0" eb="2">
      <t>ゴウケイ</t>
    </rPh>
    <phoneticPr fontId="2"/>
  </si>
  <si>
    <t>合計　b</t>
    <rPh sb="0" eb="2">
      <t>ゴウケイ</t>
    </rPh>
    <phoneticPr fontId="2"/>
  </si>
  <si>
    <t>収入aと同額</t>
    <rPh sb="0" eb="2">
      <t>シュウニュウ</t>
    </rPh>
    <rPh sb="4" eb="6">
      <t>ドウガク</t>
    </rPh>
    <phoneticPr fontId="2"/>
  </si>
  <si>
    <t>収入bと同額</t>
    <rPh sb="0" eb="2">
      <t>シュウニュウ</t>
    </rPh>
    <rPh sb="4" eb="6">
      <t>ドウガク</t>
    </rPh>
    <phoneticPr fontId="2"/>
  </si>
  <si>
    <t>放課後児童健全育成事業　収支予算書</t>
    <rPh sb="0" eb="3">
      <t>ホウカゴ</t>
    </rPh>
    <rPh sb="3" eb="5">
      <t>ジドウ</t>
    </rPh>
    <rPh sb="5" eb="7">
      <t>ケンゼン</t>
    </rPh>
    <rPh sb="7" eb="11">
      <t>イクセイジギョウ</t>
    </rPh>
    <rPh sb="12" eb="14">
      <t>シュウシ</t>
    </rPh>
    <rPh sb="14" eb="17">
      <t>ヨサンショ</t>
    </rPh>
    <phoneticPr fontId="2"/>
  </si>
  <si>
    <t>（様式第5号）</t>
    <rPh sb="1" eb="3">
      <t>ヨウシキ</t>
    </rPh>
    <rPh sb="3" eb="4">
      <t>ダイ</t>
    </rPh>
    <rPh sb="5" eb="6">
      <t>ゴウ</t>
    </rPh>
    <phoneticPr fontId="2"/>
  </si>
  <si>
    <t>1　収入別内訳</t>
    <rPh sb="2" eb="4">
      <t>シュウニュウ</t>
    </rPh>
    <rPh sb="4" eb="5">
      <t>ベツ</t>
    </rPh>
    <rPh sb="5" eb="7">
      <t>ウチワケ</t>
    </rPh>
    <phoneticPr fontId="2"/>
  </si>
  <si>
    <t>2　支出別内訳</t>
    <rPh sb="2" eb="4">
      <t>シシュツ</t>
    </rPh>
    <rPh sb="4" eb="5">
      <t>ベツ</t>
    </rPh>
    <rPh sb="5" eb="7">
      <t>ウチワケ</t>
    </rPh>
    <phoneticPr fontId="2"/>
  </si>
  <si>
    <t>おやつ費　※①</t>
    <rPh sb="3" eb="4">
      <t>ヒ</t>
    </rPh>
    <phoneticPr fontId="2"/>
  </si>
  <si>
    <t>給食費　※②</t>
    <rPh sb="0" eb="2">
      <t>キュウショク</t>
    </rPh>
    <rPh sb="2" eb="3">
      <t>ヒ</t>
    </rPh>
    <phoneticPr fontId="2"/>
  </si>
  <si>
    <t>行事費　※③</t>
    <rPh sb="0" eb="3">
      <t>ギョウジヒ</t>
    </rPh>
    <phoneticPr fontId="2"/>
  </si>
  <si>
    <t>保護者会費　※④</t>
    <rPh sb="0" eb="3">
      <t>ホゴシャ</t>
    </rPh>
    <rPh sb="3" eb="5">
      <t>カイヒ</t>
    </rPh>
    <phoneticPr fontId="2"/>
  </si>
  <si>
    <t>諸会費　※⑤</t>
    <rPh sb="0" eb="3">
      <t>ショカイヒ</t>
    </rPh>
    <phoneticPr fontId="2"/>
  </si>
  <si>
    <t>運営管理費　※⑥</t>
    <rPh sb="0" eb="2">
      <t>ウンエイ</t>
    </rPh>
    <rPh sb="2" eb="5">
      <t>カンリヒ</t>
    </rPh>
    <phoneticPr fontId="2"/>
  </si>
  <si>
    <t>雑費</t>
    <rPh sb="0" eb="2">
      <t>ザッピ</t>
    </rPh>
    <phoneticPr fontId="2"/>
  </si>
  <si>
    <t>短期運営資金積立額　※⑥</t>
    <rPh sb="0" eb="2">
      <t>タンキ</t>
    </rPh>
    <rPh sb="2" eb="4">
      <t>ウンエイ</t>
    </rPh>
    <rPh sb="4" eb="6">
      <t>シキン</t>
    </rPh>
    <rPh sb="6" eb="8">
      <t>ツミタテ</t>
    </rPh>
    <rPh sb="8" eb="9">
      <t>ガク</t>
    </rPh>
    <phoneticPr fontId="3"/>
  </si>
  <si>
    <t>○○時資金積立額　※⑥</t>
    <rPh sb="2" eb="3">
      <t>ジ</t>
    </rPh>
    <rPh sb="3" eb="5">
      <t>シキン</t>
    </rPh>
    <rPh sb="5" eb="7">
      <t>ツミタテ</t>
    </rPh>
    <rPh sb="7" eb="8">
      <t>ガク</t>
    </rPh>
    <phoneticPr fontId="3"/>
  </si>
  <si>
    <t>※①～⑥は収入と支出は連動するため、ほぼ同額となる。</t>
    <rPh sb="5" eb="7">
      <t>シュウニュウ</t>
    </rPh>
    <rPh sb="8" eb="10">
      <t>シシュツ</t>
    </rPh>
    <rPh sb="11" eb="13">
      <t>レンドウ</t>
    </rPh>
    <rPh sb="20" eb="22">
      <t>ドウガク</t>
    </rPh>
    <phoneticPr fontId="2"/>
  </si>
  <si>
    <t>運営補助金</t>
    <rPh sb="0" eb="2">
      <t>ウンエイ</t>
    </rPh>
    <rPh sb="2" eb="5">
      <t>ホジョキン</t>
    </rPh>
    <phoneticPr fontId="2"/>
  </si>
  <si>
    <t>事業関連費</t>
    <rPh sb="0" eb="2">
      <t>ジギョウ</t>
    </rPh>
    <rPh sb="2" eb="5">
      <t>カンレンヒ</t>
    </rPh>
    <phoneticPr fontId="2"/>
  </si>
  <si>
    <t>小計</t>
    <rPh sb="0" eb="2">
      <t>ショウケイ</t>
    </rPh>
    <phoneticPr fontId="2"/>
  </si>
  <si>
    <t>（様式第4号）</t>
    <rPh sb="1" eb="3">
      <t>ヨウシキ</t>
    </rPh>
    <rPh sb="3" eb="4">
      <t>ダイ</t>
    </rPh>
    <rPh sb="5" eb="6">
      <t>ゴウ</t>
    </rPh>
    <phoneticPr fontId="2"/>
  </si>
  <si>
    <r>
      <t>人件費の総額から、</t>
    </r>
    <r>
      <rPr>
        <b/>
        <strike/>
        <u/>
        <sz val="11"/>
        <color rgb="FFFF0000"/>
        <rFont val="Meiryo UI"/>
        <family val="3"/>
        <charset val="128"/>
      </rPr>
      <t>放課後児童健全育成事業により充てられる費用を除いた額</t>
    </r>
    <r>
      <rPr>
        <strike/>
        <sz val="11"/>
        <color rgb="FFFF0000"/>
        <rFont val="Meiryo UI"/>
        <family val="3"/>
        <charset val="128"/>
      </rPr>
      <t>のうち、</t>
    </r>
    <rPh sb="0" eb="3">
      <t>ジンケンヒ</t>
    </rPh>
    <rPh sb="4" eb="6">
      <t>ソウガク</t>
    </rPh>
    <rPh sb="9" eb="12">
      <t>ホウカゴ</t>
    </rPh>
    <rPh sb="12" eb="14">
      <t>ジドウ</t>
    </rPh>
    <rPh sb="14" eb="16">
      <t>ケンゼン</t>
    </rPh>
    <rPh sb="16" eb="18">
      <t>イクセイ</t>
    </rPh>
    <rPh sb="18" eb="20">
      <t>ジギョウ</t>
    </rPh>
    <phoneticPr fontId="2"/>
  </si>
  <si>
    <r>
      <t>補助対象とし、当該額と基準額を比較して少ない額を基に算定</t>
    </r>
    <r>
      <rPr>
        <b/>
        <strike/>
        <u/>
        <sz val="11"/>
        <color rgb="FFFF0000"/>
        <rFont val="Meiryo UI"/>
        <family val="3"/>
        <charset val="128"/>
      </rPr>
      <t>（別紙参照）</t>
    </r>
    <r>
      <rPr>
        <strike/>
        <sz val="11"/>
        <color rgb="FFFF0000"/>
        <rFont val="Meiryo UI"/>
        <family val="3"/>
        <charset val="128"/>
      </rPr>
      <t>。</t>
    </r>
    <rPh sb="7" eb="9">
      <t>トウガイ</t>
    </rPh>
    <rPh sb="9" eb="10">
      <t>ガク</t>
    </rPh>
    <rPh sb="11" eb="13">
      <t>キジュン</t>
    </rPh>
    <rPh sb="13" eb="14">
      <t>ガク</t>
    </rPh>
    <rPh sb="15" eb="17">
      <t>ヒカク</t>
    </rPh>
    <rPh sb="19" eb="20">
      <t>スク</t>
    </rPh>
    <rPh sb="22" eb="23">
      <t>ガク</t>
    </rPh>
    <rPh sb="24" eb="25">
      <t>モト</t>
    </rPh>
    <rPh sb="29" eb="31">
      <t>ベッシ</t>
    </rPh>
    <rPh sb="31" eb="33">
      <t>サンショウ</t>
    </rPh>
    <phoneticPr fontId="2"/>
  </si>
  <si>
    <t>放課後児童健全育成事業補助金積算表</t>
    <rPh sb="0" eb="3">
      <t>ホウカゴ</t>
    </rPh>
    <rPh sb="3" eb="5">
      <t>ジドウ</t>
    </rPh>
    <rPh sb="5" eb="7">
      <t>ケンゼン</t>
    </rPh>
    <rPh sb="7" eb="9">
      <t>イクセイ</t>
    </rPh>
    <rPh sb="9" eb="11">
      <t>ジギョウ</t>
    </rPh>
    <rPh sb="11" eb="14">
      <t>ホジョキン</t>
    </rPh>
    <rPh sb="14" eb="17">
      <t>セキサンヒョウ</t>
    </rPh>
    <phoneticPr fontId="2"/>
  </si>
  <si>
    <t>平戸市</t>
    <rPh sb="0" eb="3">
      <t>ヒラドシ</t>
    </rPh>
    <phoneticPr fontId="2"/>
  </si>
  <si>
    <t>平日の6時間を超え、かつ18時を超える時間の平均時間数</t>
    <rPh sb="0" eb="2">
      <t>ヘイジツ</t>
    </rPh>
    <rPh sb="4" eb="6">
      <t>ジカン</t>
    </rPh>
    <rPh sb="7" eb="8">
      <t>コ</t>
    </rPh>
    <rPh sb="14" eb="15">
      <t>ジ</t>
    </rPh>
    <rPh sb="16" eb="17">
      <t>コ</t>
    </rPh>
    <rPh sb="19" eb="21">
      <t>ジカン</t>
    </rPh>
    <rPh sb="22" eb="24">
      <t>ヘイキン</t>
    </rPh>
    <rPh sb="24" eb="27">
      <t>ジカンスウ</t>
    </rPh>
    <phoneticPr fontId="2"/>
  </si>
  <si>
    <t>利用料</t>
    <rPh sb="0" eb="3">
      <t>リヨウリョウ</t>
    </rPh>
    <phoneticPr fontId="2"/>
  </si>
  <si>
    <t>入所料</t>
    <rPh sb="0" eb="2">
      <t>ニュウショ</t>
    </rPh>
    <rPh sb="2" eb="3">
      <t>リョウ</t>
    </rPh>
    <phoneticPr fontId="2"/>
  </si>
  <si>
    <t>○○料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</si>
</sst>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Red]\-#,##0\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Meiryo UI"/>
      <family val="3"/>
      <charset val="128"/>
    </font>
    <font>
      <b/>
      <sz val="16"/>
      <name val="Meiryo UI"/>
      <family val="3"/>
      <charset val="128"/>
    </font>
    <font>
      <b/>
      <sz val="14"/>
      <name val="Meiryo UI"/>
      <family val="3"/>
      <charset val="128"/>
    </font>
    <font>
      <sz val="14"/>
      <name val="Meiryo UI"/>
      <family val="3"/>
      <charset val="128"/>
    </font>
    <font>
      <b/>
      <sz val="11"/>
      <name val="Meiryo UI"/>
      <family val="3"/>
      <charset val="128"/>
    </font>
    <font>
      <sz val="11"/>
      <name val="HG丸ｺﾞｼｯｸM-PRO"/>
      <family val="3"/>
      <charset val="128"/>
    </font>
    <font>
      <sz val="10"/>
      <name val="Meiryo UI"/>
      <family val="3"/>
      <charset val="128"/>
    </font>
    <font>
      <strike/>
      <sz val="11"/>
      <name val="Meiryo UI"/>
      <family val="3"/>
      <charset val="128"/>
    </font>
    <font>
      <sz val="12"/>
      <name val="Meiryo UI"/>
      <family val="3"/>
      <charset val="128"/>
    </font>
    <font>
      <b/>
      <sz val="12"/>
      <name val="Meiryo UI"/>
      <family val="3"/>
      <charset val="128"/>
    </font>
    <font>
      <strike/>
      <sz val="11"/>
      <color rgb="FFFF0000"/>
      <name val="Meiryo UI"/>
      <family val="3"/>
      <charset val="128"/>
    </font>
    <font>
      <b/>
      <strike/>
      <u/>
      <sz val="11"/>
      <color rgb="FFFF0000"/>
      <name val="Meiryo UI"/>
      <family val="3"/>
      <charset val="128"/>
    </font>
    <font>
      <b/>
      <strike/>
      <sz val="11"/>
      <color rgb="FFFF0000"/>
      <name val="Meiryo UI"/>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1" tint="0.49998474074526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12">
    <xf numFmtId="0" fontId="0" fillId="0" borderId="0" xfId="0">
      <alignment vertical="center"/>
    </xf>
    <xf numFmtId="0" fontId="3" fillId="0" borderId="0" xfId="0" applyFont="1">
      <alignment vertical="center"/>
    </xf>
    <xf numFmtId="0" fontId="3" fillId="0" borderId="3" xfId="0" applyFont="1" applyBorder="1">
      <alignment vertical="center"/>
    </xf>
    <xf numFmtId="0" fontId="3" fillId="0" borderId="0" xfId="0" applyFont="1" applyBorder="1">
      <alignment vertical="center"/>
    </xf>
    <xf numFmtId="0" fontId="3" fillId="0" borderId="4" xfId="0" applyFont="1" applyBorder="1">
      <alignment vertical="center"/>
    </xf>
    <xf numFmtId="0" fontId="3" fillId="0" borderId="0" xfId="0" applyFont="1" applyAlignment="1">
      <alignment horizontal="centerContinuous" vertical="center"/>
    </xf>
    <xf numFmtId="0" fontId="3" fillId="0" borderId="2" xfId="0" applyFont="1" applyBorder="1">
      <alignment vertical="center"/>
    </xf>
    <xf numFmtId="0" fontId="3" fillId="0" borderId="5" xfId="0" applyFont="1" applyBorder="1">
      <alignment vertical="center"/>
    </xf>
    <xf numFmtId="0" fontId="4" fillId="0" borderId="0" xfId="0" applyFont="1" applyAlignment="1">
      <alignment horizontal="centerContinuous" vertical="center"/>
    </xf>
    <xf numFmtId="0" fontId="6" fillId="0" borderId="0" xfId="0" applyFont="1">
      <alignment vertical="center"/>
    </xf>
    <xf numFmtId="0" fontId="5" fillId="0" borderId="0" xfId="0" applyFont="1">
      <alignment vertical="center"/>
    </xf>
    <xf numFmtId="0" fontId="3" fillId="0" borderId="0" xfId="0" quotePrefix="1" applyFont="1" applyAlignment="1">
      <alignment horizontal="center" vertical="center"/>
    </xf>
    <xf numFmtId="0" fontId="3" fillId="0" borderId="0" xfId="0" applyFont="1" applyBorder="1" applyAlignment="1">
      <alignment horizontal="center" vertical="center"/>
    </xf>
    <xf numFmtId="0" fontId="3" fillId="0" borderId="7" xfId="0" applyFont="1" applyBorder="1">
      <alignment vertical="center"/>
    </xf>
    <xf numFmtId="0" fontId="3" fillId="0" borderId="8" xfId="0" applyFont="1" applyBorder="1">
      <alignment vertical="center"/>
    </xf>
    <xf numFmtId="0" fontId="3" fillId="0" borderId="11" xfId="0" applyFont="1" applyBorder="1">
      <alignment vertical="center"/>
    </xf>
    <xf numFmtId="0" fontId="3" fillId="0" borderId="9" xfId="0" applyFont="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7" fillId="0" borderId="0" xfId="0" applyFont="1" applyAlignment="1">
      <alignment horizontal="center" vertical="center"/>
    </xf>
    <xf numFmtId="0" fontId="7" fillId="0" borderId="0" xfId="0" applyFont="1">
      <alignment vertical="center"/>
    </xf>
    <xf numFmtId="0" fontId="8" fillId="0" borderId="0" xfId="0" applyFont="1">
      <alignment vertical="center"/>
    </xf>
    <xf numFmtId="0" fontId="8" fillId="0" borderId="0" xfId="0" applyFont="1" applyAlignment="1">
      <alignment horizontal="center" vertical="center"/>
    </xf>
    <xf numFmtId="0" fontId="8" fillId="0" borderId="7" xfId="0" applyFont="1" applyBorder="1">
      <alignment vertical="center"/>
    </xf>
    <xf numFmtId="0" fontId="8" fillId="0" borderId="8" xfId="0" applyFont="1" applyBorder="1">
      <alignment vertical="center"/>
    </xf>
    <xf numFmtId="0" fontId="8" fillId="0" borderId="4" xfId="0" applyFont="1" applyBorder="1">
      <alignment vertical="center"/>
    </xf>
    <xf numFmtId="0" fontId="8" fillId="0" borderId="12" xfId="0" applyFont="1" applyBorder="1">
      <alignment vertical="center"/>
    </xf>
    <xf numFmtId="0" fontId="8" fillId="0" borderId="4" xfId="0" applyFont="1" applyBorder="1" applyAlignment="1">
      <alignment horizontal="center" vertical="center"/>
    </xf>
    <xf numFmtId="0" fontId="8" fillId="0" borderId="0" xfId="0" applyFont="1" applyBorder="1">
      <alignment vertical="center"/>
    </xf>
    <xf numFmtId="0" fontId="8" fillId="0" borderId="30" xfId="0" applyFont="1" applyBorder="1">
      <alignment vertical="center"/>
    </xf>
    <xf numFmtId="0" fontId="8" fillId="0" borderId="9" xfId="0" applyFont="1" applyBorder="1">
      <alignment vertical="center"/>
    </xf>
    <xf numFmtId="0" fontId="8" fillId="0" borderId="13"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9" xfId="0" applyFont="1" applyBorder="1" applyAlignment="1">
      <alignment horizontal="center" vertical="center"/>
    </xf>
    <xf numFmtId="0" fontId="8" fillId="0" borderId="31" xfId="0" applyFont="1" applyBorder="1" applyAlignment="1">
      <alignment horizontal="center" vertical="center"/>
    </xf>
    <xf numFmtId="0" fontId="8" fillId="0" borderId="7" xfId="0" applyFont="1" applyBorder="1" applyAlignment="1">
      <alignment horizontal="centerContinuous" vertical="center"/>
    </xf>
    <xf numFmtId="0" fontId="8" fillId="0" borderId="8" xfId="0" applyFont="1" applyBorder="1" applyAlignment="1">
      <alignment horizontal="centerContinuous" vertical="center"/>
    </xf>
    <xf numFmtId="0" fontId="8" fillId="0" borderId="4" xfId="0" applyFont="1" applyBorder="1" applyAlignment="1">
      <alignment horizontal="centerContinuous" vertical="center"/>
    </xf>
    <xf numFmtId="0" fontId="8" fillId="0" borderId="12" xfId="0" applyFont="1" applyBorder="1" applyAlignment="1">
      <alignment horizontal="centerContinuous" vertical="center"/>
    </xf>
    <xf numFmtId="0" fontId="8" fillId="0" borderId="2" xfId="0" applyFont="1" applyBorder="1" applyAlignment="1">
      <alignment horizontal="centerContinuous" vertical="center"/>
    </xf>
    <xf numFmtId="38" fontId="3" fillId="0" borderId="0" xfId="1" applyFont="1">
      <alignment vertical="center"/>
    </xf>
    <xf numFmtId="0" fontId="8" fillId="0" borderId="2" xfId="0" quotePrefix="1"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vertical="center"/>
    </xf>
    <xf numFmtId="0" fontId="3" fillId="0" borderId="13" xfId="0" applyFont="1" applyBorder="1" applyAlignment="1">
      <alignment vertical="center"/>
    </xf>
    <xf numFmtId="0" fontId="6" fillId="0" borderId="0" xfId="0" applyFont="1" applyFill="1" applyBorder="1" applyAlignment="1" applyProtection="1">
      <alignment horizontal="center" vertical="center"/>
      <protection locked="0"/>
    </xf>
    <xf numFmtId="0" fontId="3" fillId="0" borderId="0" xfId="0" applyFont="1" applyFill="1">
      <alignment vertical="center"/>
    </xf>
    <xf numFmtId="0" fontId="3" fillId="0" borderId="0" xfId="0" applyFont="1" applyFill="1" applyBorder="1">
      <alignment vertical="center"/>
    </xf>
    <xf numFmtId="0" fontId="3" fillId="0" borderId="0" xfId="0" applyFont="1" applyFill="1" applyBorder="1" applyAlignment="1">
      <alignment horizontal="center" vertical="center"/>
    </xf>
    <xf numFmtId="0" fontId="3" fillId="0" borderId="0" xfId="0" applyFont="1" applyFill="1" applyBorder="1" applyAlignment="1" applyProtection="1">
      <alignment horizontal="center" vertical="center"/>
      <protection locked="0"/>
    </xf>
    <xf numFmtId="0" fontId="3" fillId="0" borderId="8" xfId="0" applyFont="1" applyFill="1" applyBorder="1" applyAlignment="1">
      <alignment horizontal="center" vertical="center"/>
    </xf>
    <xf numFmtId="0" fontId="7" fillId="0" borderId="0" xfId="0" applyFont="1" applyFill="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1" xfId="0" applyFont="1" applyFill="1" applyBorder="1" applyAlignment="1">
      <alignment horizontal="center" vertical="center"/>
    </xf>
    <xf numFmtId="0" fontId="3" fillId="0" borderId="2" xfId="0" applyFont="1" applyBorder="1" applyAlignment="1">
      <alignment horizontal="left" vertical="center"/>
    </xf>
    <xf numFmtId="0" fontId="3" fillId="0" borderId="2" xfId="0" applyFont="1" applyFill="1" applyBorder="1">
      <alignment vertical="center"/>
    </xf>
    <xf numFmtId="0" fontId="3" fillId="0" borderId="2" xfId="0" applyFont="1" applyFill="1" applyBorder="1" applyAlignment="1">
      <alignment horizontal="left" vertical="center"/>
    </xf>
    <xf numFmtId="0" fontId="3" fillId="0" borderId="2" xfId="0" applyFont="1" applyFill="1" applyBorder="1" applyAlignment="1" applyProtection="1">
      <alignment horizontal="left" vertical="center"/>
      <protection locked="0"/>
    </xf>
    <xf numFmtId="0" fontId="9" fillId="0" borderId="5" xfId="0" applyFont="1" applyBorder="1" applyAlignment="1">
      <alignment vertical="center"/>
    </xf>
    <xf numFmtId="0" fontId="3" fillId="0" borderId="1" xfId="0" applyFont="1" applyFill="1" applyBorder="1" applyAlignment="1" applyProtection="1">
      <alignment horizontal="center" vertical="center"/>
      <protection locked="0"/>
    </xf>
    <xf numFmtId="0" fontId="8" fillId="2" borderId="14" xfId="0" applyFont="1" applyFill="1" applyBorder="1">
      <alignment vertical="center"/>
    </xf>
    <xf numFmtId="0" fontId="8" fillId="2" borderId="15" xfId="0" applyFont="1" applyFill="1" applyBorder="1">
      <alignment vertical="center"/>
    </xf>
    <xf numFmtId="0" fontId="3" fillId="0" borderId="6" xfId="0" applyFont="1" applyFill="1" applyBorder="1" applyAlignment="1" applyProtection="1">
      <alignment vertical="center"/>
      <protection locked="0"/>
    </xf>
    <xf numFmtId="0" fontId="3" fillId="0" borderId="1" xfId="0" applyFont="1" applyFill="1" applyBorder="1" applyAlignment="1" applyProtection="1">
      <alignment vertical="center"/>
      <protection locked="0"/>
    </xf>
    <xf numFmtId="0" fontId="3" fillId="0" borderId="33" xfId="0" applyFont="1" applyBorder="1" applyAlignment="1">
      <alignment horizontal="center" vertical="center"/>
    </xf>
    <xf numFmtId="0" fontId="3" fillId="2" borderId="36" xfId="0" applyFont="1" applyFill="1" applyBorder="1" applyAlignment="1" applyProtection="1">
      <alignment horizontal="center" vertical="center"/>
      <protection locked="0"/>
    </xf>
    <xf numFmtId="0" fontId="3" fillId="0" borderId="7" xfId="0" applyFont="1" applyBorder="1" applyAlignment="1">
      <alignment vertical="center"/>
    </xf>
    <xf numFmtId="0" fontId="3" fillId="0" borderId="8" xfId="0" applyFont="1" applyBorder="1" applyAlignment="1">
      <alignment vertical="center"/>
    </xf>
    <xf numFmtId="0" fontId="3" fillId="0" borderId="12" xfId="0" applyFont="1" applyBorder="1" applyAlignment="1">
      <alignment vertical="center"/>
    </xf>
    <xf numFmtId="0" fontId="3" fillId="0" borderId="13" xfId="0" applyFont="1" applyBorder="1">
      <alignment vertical="center"/>
    </xf>
    <xf numFmtId="0" fontId="3" fillId="0" borderId="34" xfId="0" applyFont="1" applyBorder="1">
      <alignment vertical="center"/>
    </xf>
    <xf numFmtId="0" fontId="3" fillId="0" borderId="37" xfId="0" applyFont="1" applyBorder="1">
      <alignment vertical="center"/>
    </xf>
    <xf numFmtId="0" fontId="3" fillId="0" borderId="35" xfId="0" applyFont="1" applyBorder="1">
      <alignment vertical="center"/>
    </xf>
    <xf numFmtId="0" fontId="3" fillId="0" borderId="0" xfId="0" applyFont="1" applyFill="1" applyBorder="1" applyAlignment="1">
      <alignment horizontal="left" vertical="center"/>
    </xf>
    <xf numFmtId="0" fontId="3" fillId="0" borderId="0" xfId="0" applyFont="1" applyFill="1" applyBorder="1" applyAlignment="1">
      <alignment horizontal="right" vertical="center"/>
    </xf>
    <xf numFmtId="0" fontId="3" fillId="0" borderId="0" xfId="0" applyFont="1" applyAlignment="1">
      <alignment horizontal="right" vertical="center"/>
    </xf>
    <xf numFmtId="0" fontId="3" fillId="0" borderId="12" xfId="0" applyFont="1" applyBorder="1">
      <alignment vertical="center"/>
    </xf>
    <xf numFmtId="0" fontId="3" fillId="0" borderId="38" xfId="0" applyFont="1" applyBorder="1">
      <alignment vertical="center"/>
    </xf>
    <xf numFmtId="0" fontId="3" fillId="0" borderId="39" xfId="0" applyFont="1" applyBorder="1">
      <alignment vertical="center"/>
    </xf>
    <xf numFmtId="0" fontId="3" fillId="0" borderId="40" xfId="0" applyFont="1" applyBorder="1">
      <alignment vertical="center"/>
    </xf>
    <xf numFmtId="0" fontId="3" fillId="0" borderId="4" xfId="0" applyFont="1" applyFill="1" applyBorder="1" applyAlignment="1">
      <alignment vertical="center" shrinkToFit="1"/>
    </xf>
    <xf numFmtId="0" fontId="3" fillId="0" borderId="2" xfId="0" applyFont="1" applyFill="1" applyBorder="1" applyAlignment="1">
      <alignmen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2" borderId="14" xfId="0" applyFont="1" applyFill="1" applyBorder="1" applyAlignment="1" applyProtection="1">
      <alignment horizontal="center" vertical="center"/>
      <protection locked="0"/>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38" fontId="3" fillId="0" borderId="0" xfId="0" applyNumberFormat="1" applyFont="1" applyBorder="1" applyAlignment="1">
      <alignment horizontal="center" vertical="center"/>
    </xf>
    <xf numFmtId="0" fontId="3" fillId="0" borderId="3" xfId="0" applyFont="1" applyFill="1" applyBorder="1" applyAlignment="1" applyProtection="1">
      <alignment horizontal="center" vertical="center"/>
      <protection locked="0"/>
    </xf>
    <xf numFmtId="0" fontId="3" fillId="0" borderId="3" xfId="0" applyFont="1" applyFill="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176" fontId="8" fillId="0" borderId="0" xfId="0" applyNumberFormat="1" applyFont="1">
      <alignment vertical="center"/>
    </xf>
    <xf numFmtId="38" fontId="8" fillId="2" borderId="14" xfId="1" applyFont="1" applyFill="1" applyBorder="1" applyAlignment="1">
      <alignment horizontal="centerContinuous" vertical="center"/>
    </xf>
    <xf numFmtId="38" fontId="8" fillId="2" borderId="29" xfId="1" applyFont="1" applyFill="1" applyBorder="1" applyAlignment="1">
      <alignment horizontal="centerContinuous" vertical="center"/>
    </xf>
    <xf numFmtId="38" fontId="8" fillId="2" borderId="15" xfId="1" applyFont="1" applyFill="1" applyBorder="1" applyAlignment="1">
      <alignment horizontal="centerContinuous" vertical="center"/>
    </xf>
    <xf numFmtId="38" fontId="8" fillId="2" borderId="36" xfId="1" applyFont="1" applyFill="1" applyBorder="1" applyAlignment="1">
      <alignment horizontal="centerContinuous" vertical="center"/>
    </xf>
    <xf numFmtId="0" fontId="10" fillId="0" borderId="0" xfId="0" applyFont="1">
      <alignment vertical="center"/>
    </xf>
    <xf numFmtId="0" fontId="10" fillId="0" borderId="4" xfId="0" applyFont="1" applyBorder="1">
      <alignment vertical="center"/>
    </xf>
    <xf numFmtId="0" fontId="10" fillId="0" borderId="3" xfId="0" applyFont="1" applyBorder="1">
      <alignment vertical="center"/>
    </xf>
    <xf numFmtId="0" fontId="3" fillId="0" borderId="1" xfId="0" applyFont="1" applyBorder="1">
      <alignment vertical="center"/>
    </xf>
    <xf numFmtId="0" fontId="3" fillId="0" borderId="6" xfId="0" applyFont="1" applyBorder="1">
      <alignment vertical="center"/>
    </xf>
    <xf numFmtId="0" fontId="3" fillId="0" borderId="10" xfId="0" applyFont="1" applyBorder="1">
      <alignment vertical="center"/>
    </xf>
    <xf numFmtId="0" fontId="3" fillId="0" borderId="32" xfId="0" applyFont="1" applyBorder="1">
      <alignment vertical="center"/>
    </xf>
    <xf numFmtId="0" fontId="3" fillId="0" borderId="1" xfId="0" applyFont="1" applyBorder="1" applyAlignment="1">
      <alignment vertical="center" shrinkToFit="1"/>
    </xf>
    <xf numFmtId="0" fontId="3" fillId="0" borderId="0" xfId="0" applyFont="1" applyBorder="1" applyAlignment="1">
      <alignment horizontal="centerContinuous" vertical="center"/>
    </xf>
    <xf numFmtId="0" fontId="12" fillId="0" borderId="0" xfId="0" applyFont="1" applyAlignment="1">
      <alignment horizontal="centerContinuous" vertical="center"/>
    </xf>
    <xf numFmtId="0" fontId="11" fillId="0" borderId="0" xfId="0" applyFont="1">
      <alignment vertical="center"/>
    </xf>
    <xf numFmtId="0" fontId="11" fillId="0" borderId="0" xfId="0" applyFont="1" applyBorder="1">
      <alignment vertical="center"/>
    </xf>
    <xf numFmtId="0" fontId="3" fillId="0" borderId="17" xfId="0" applyFont="1" applyBorder="1" applyAlignment="1">
      <alignment vertical="center" shrinkToFit="1"/>
    </xf>
    <xf numFmtId="0" fontId="3" fillId="0" borderId="17" xfId="0" applyFont="1" applyBorder="1">
      <alignment vertical="center"/>
    </xf>
    <xf numFmtId="0" fontId="3" fillId="0" borderId="18" xfId="0" applyFont="1" applyBorder="1">
      <alignment vertical="center"/>
    </xf>
    <xf numFmtId="0" fontId="3" fillId="0" borderId="31"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2" borderId="20" xfId="0" applyFont="1" applyFill="1" applyBorder="1" applyAlignment="1">
      <alignment vertical="center" shrinkToFit="1"/>
    </xf>
    <xf numFmtId="0" fontId="3" fillId="2" borderId="20" xfId="0" applyFont="1" applyFill="1" applyBorder="1">
      <alignment vertical="center"/>
    </xf>
    <xf numFmtId="0" fontId="3" fillId="2" borderId="21" xfId="0" applyFont="1" applyFill="1" applyBorder="1">
      <alignment vertical="center"/>
    </xf>
    <xf numFmtId="0" fontId="3" fillId="0" borderId="41" xfId="0" applyFont="1" applyBorder="1">
      <alignment vertical="center"/>
    </xf>
    <xf numFmtId="0" fontId="3" fillId="0" borderId="44" xfId="0" applyFont="1" applyBorder="1" applyAlignment="1">
      <alignment horizontal="centerContinuous" vertical="center"/>
    </xf>
    <xf numFmtId="0" fontId="3" fillId="0" borderId="23" xfId="0" applyFont="1" applyBorder="1" applyAlignment="1">
      <alignment horizontal="centerContinuous" vertical="center"/>
    </xf>
    <xf numFmtId="0" fontId="3" fillId="0" borderId="42"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47" xfId="0" applyFont="1" applyBorder="1">
      <alignment vertical="center"/>
    </xf>
    <xf numFmtId="0" fontId="3" fillId="0" borderId="48" xfId="0" applyFont="1" applyBorder="1">
      <alignment vertical="center"/>
    </xf>
    <xf numFmtId="0" fontId="3" fillId="0" borderId="49" xfId="0" applyFont="1" applyBorder="1">
      <alignment vertical="center"/>
    </xf>
    <xf numFmtId="0" fontId="3" fillId="0" borderId="22" xfId="0" applyFont="1" applyBorder="1">
      <alignment vertical="center"/>
    </xf>
    <xf numFmtId="0" fontId="3" fillId="0" borderId="44" xfId="0" applyFont="1" applyBorder="1">
      <alignment vertical="center"/>
    </xf>
    <xf numFmtId="0" fontId="3" fillId="0" borderId="23" xfId="0" applyFont="1" applyBorder="1">
      <alignment vertical="center"/>
    </xf>
    <xf numFmtId="0" fontId="3" fillId="0" borderId="50" xfId="0" applyFont="1" applyBorder="1">
      <alignment vertical="center"/>
    </xf>
    <xf numFmtId="0" fontId="3" fillId="0" borderId="51" xfId="0" applyFont="1" applyBorder="1">
      <alignment vertical="center"/>
    </xf>
    <xf numFmtId="0" fontId="3" fillId="0" borderId="52" xfId="0" applyFont="1" applyBorder="1">
      <alignment vertical="center"/>
    </xf>
    <xf numFmtId="0" fontId="3" fillId="0" borderId="53" xfId="0" applyFont="1" applyBorder="1">
      <alignment vertical="center"/>
    </xf>
    <xf numFmtId="0" fontId="3" fillId="0" borderId="54" xfId="0" applyFont="1" applyBorder="1">
      <alignment vertical="center"/>
    </xf>
    <xf numFmtId="0" fontId="3" fillId="0" borderId="55" xfId="0" applyFont="1" applyBorder="1">
      <alignment vertical="center"/>
    </xf>
    <xf numFmtId="0" fontId="3" fillId="0" borderId="43" xfId="0" applyFont="1" applyBorder="1">
      <alignment vertical="center"/>
    </xf>
    <xf numFmtId="0" fontId="3" fillId="0" borderId="60" xfId="0" applyFont="1" applyBorder="1">
      <alignment vertical="center"/>
    </xf>
    <xf numFmtId="0" fontId="5" fillId="0" borderId="0" xfId="0" applyFont="1" applyAlignment="1">
      <alignment horizontal="centerContinuous" vertical="center"/>
    </xf>
    <xf numFmtId="0" fontId="13" fillId="0" borderId="0" xfId="0" quotePrefix="1" applyFont="1" applyAlignment="1">
      <alignment horizontal="center" vertical="center"/>
    </xf>
    <xf numFmtId="0" fontId="13" fillId="0" borderId="0" xfId="0" applyFont="1">
      <alignment vertical="center"/>
    </xf>
    <xf numFmtId="0" fontId="15" fillId="0" borderId="0" xfId="0" applyFont="1" applyAlignment="1">
      <alignment horizontal="center" vertical="center"/>
    </xf>
    <xf numFmtId="0" fontId="15" fillId="0" borderId="0" xfId="0" applyFont="1">
      <alignment vertical="center"/>
    </xf>
    <xf numFmtId="0" fontId="13" fillId="0" borderId="0" xfId="0" applyFont="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vertical="center" shrinkToFit="1"/>
    </xf>
    <xf numFmtId="0" fontId="3" fillId="3" borderId="1" xfId="0" applyFont="1" applyFill="1" applyBorder="1">
      <alignment vertical="center"/>
    </xf>
    <xf numFmtId="0" fontId="3" fillId="3" borderId="31" xfId="0" applyFont="1" applyFill="1" applyBorder="1">
      <alignment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4"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34" xfId="0" applyFont="1" applyFill="1" applyBorder="1" applyAlignment="1" applyProtection="1">
      <alignment horizontal="center" vertical="center"/>
      <protection locked="0"/>
    </xf>
    <xf numFmtId="0" fontId="3" fillId="0" borderId="35" xfId="0" applyFont="1" applyFill="1" applyBorder="1" applyAlignment="1" applyProtection="1">
      <alignment horizontal="center" vertical="center"/>
      <protection locked="0"/>
    </xf>
    <xf numFmtId="0" fontId="4"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6" fillId="2" borderId="16"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18" xfId="0" applyFont="1" applyFill="1" applyBorder="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 xfId="0" applyFont="1" applyBorder="1" applyAlignment="1">
      <alignment horizontal="center" vertical="center"/>
    </xf>
    <xf numFmtId="0" fontId="3" fillId="0" borderId="2"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4" xfId="0" applyFont="1" applyBorder="1" applyAlignment="1">
      <alignment horizontal="center" vertical="center"/>
    </xf>
    <xf numFmtId="38" fontId="3" fillId="0" borderId="2" xfId="0" applyNumberFormat="1" applyFont="1" applyBorder="1" applyAlignment="1">
      <alignment horizontal="center" vertical="center"/>
    </xf>
    <xf numFmtId="38" fontId="3" fillId="0" borderId="4" xfId="0" applyNumberFormat="1" applyFont="1" applyBorder="1" applyAlignment="1">
      <alignment horizontal="center" vertical="center"/>
    </xf>
    <xf numFmtId="38" fontId="3" fillId="0" borderId="3" xfId="0" applyNumberFormat="1" applyFont="1" applyBorder="1" applyAlignment="1">
      <alignment horizontal="center" vertical="center"/>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3" xfId="0" applyFont="1" applyFill="1" applyBorder="1" applyAlignment="1">
      <alignment horizontal="center" vertical="center"/>
    </xf>
    <xf numFmtId="38" fontId="3" fillId="3" borderId="2" xfId="0" applyNumberFormat="1" applyFont="1" applyFill="1" applyBorder="1" applyAlignment="1">
      <alignment horizontal="center" vertical="center"/>
    </xf>
    <xf numFmtId="38" fontId="3" fillId="3" borderId="4" xfId="0" applyNumberFormat="1" applyFont="1" applyFill="1" applyBorder="1" applyAlignment="1">
      <alignment horizontal="center" vertical="center"/>
    </xf>
    <xf numFmtId="38" fontId="3" fillId="3" borderId="3" xfId="0" applyNumberFormat="1" applyFont="1" applyFill="1" applyBorder="1" applyAlignment="1">
      <alignment horizontal="center" vertical="center"/>
    </xf>
    <xf numFmtId="38" fontId="3" fillId="2" borderId="14" xfId="1" applyFont="1" applyFill="1" applyBorder="1" applyAlignment="1" applyProtection="1">
      <alignment horizontal="center" vertical="center"/>
      <protection locked="0"/>
    </xf>
    <xf numFmtId="38" fontId="3" fillId="2" borderId="29" xfId="1" applyFont="1" applyFill="1" applyBorder="1" applyAlignment="1" applyProtection="1">
      <alignment horizontal="center" vertical="center"/>
      <protection locked="0"/>
    </xf>
    <xf numFmtId="38" fontId="3" fillId="2" borderId="15" xfId="1" applyFont="1" applyFill="1" applyBorder="1" applyAlignment="1" applyProtection="1">
      <alignment horizontal="center" vertical="center"/>
      <protection locked="0"/>
    </xf>
    <xf numFmtId="38" fontId="3" fillId="0" borderId="1" xfId="0" applyNumberFormat="1"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3" xfId="0" applyFont="1" applyBorder="1" applyAlignment="1">
      <alignment horizontal="center" vertical="center" wrapText="1"/>
    </xf>
    <xf numFmtId="38" fontId="3" fillId="0" borderId="7" xfId="0" applyNumberFormat="1" applyFont="1" applyBorder="1" applyAlignment="1">
      <alignment horizontal="center" vertical="center"/>
    </xf>
    <xf numFmtId="38" fontId="3" fillId="0" borderId="8" xfId="0" applyNumberFormat="1" applyFont="1" applyBorder="1" applyAlignment="1">
      <alignment horizontal="center" vertical="center"/>
    </xf>
    <xf numFmtId="38" fontId="3" fillId="0" borderId="12" xfId="0" applyNumberFormat="1" applyFont="1" applyBorder="1" applyAlignment="1">
      <alignment horizontal="center" vertical="center"/>
    </xf>
    <xf numFmtId="38" fontId="3" fillId="0" borderId="11" xfId="0" applyNumberFormat="1" applyFont="1" applyBorder="1" applyAlignment="1">
      <alignment horizontal="center" vertical="center"/>
    </xf>
    <xf numFmtId="38" fontId="3" fillId="0" borderId="0" xfId="0" applyNumberFormat="1" applyFont="1" applyBorder="1" applyAlignment="1">
      <alignment horizontal="center" vertical="center"/>
    </xf>
    <xf numFmtId="38" fontId="3" fillId="0" borderId="30" xfId="0" applyNumberFormat="1" applyFont="1" applyBorder="1" applyAlignment="1">
      <alignment horizontal="center" vertical="center"/>
    </xf>
    <xf numFmtId="38" fontId="3" fillId="0" borderId="5" xfId="0" applyNumberFormat="1" applyFont="1" applyBorder="1" applyAlignment="1">
      <alignment horizontal="center" vertical="center"/>
    </xf>
    <xf numFmtId="38" fontId="3" fillId="0" borderId="9" xfId="0" applyNumberFormat="1" applyFont="1" applyBorder="1" applyAlignment="1">
      <alignment horizontal="center" vertical="center"/>
    </xf>
    <xf numFmtId="38" fontId="3" fillId="0" borderId="13" xfId="0" applyNumberFormat="1" applyFont="1" applyBorder="1" applyAlignment="1">
      <alignment horizontal="center" vertical="center"/>
    </xf>
    <xf numFmtId="38" fontId="3" fillId="0" borderId="2" xfId="1" applyFont="1" applyBorder="1" applyAlignment="1">
      <alignment horizontal="center" vertical="center"/>
    </xf>
    <xf numFmtId="38" fontId="3" fillId="0" borderId="4" xfId="1" applyFont="1" applyBorder="1" applyAlignment="1">
      <alignment horizontal="center" vertical="center"/>
    </xf>
    <xf numFmtId="38" fontId="3" fillId="0" borderId="3" xfId="1" applyFont="1" applyBorder="1" applyAlignment="1">
      <alignment horizontal="center" vertical="center"/>
    </xf>
    <xf numFmtId="0" fontId="3" fillId="0" borderId="4" xfId="0" applyFont="1" applyFill="1" applyBorder="1" applyAlignment="1" applyProtection="1">
      <alignment horizontal="center" vertical="center"/>
      <protection locked="0"/>
    </xf>
    <xf numFmtId="38" fontId="3" fillId="0" borderId="2" xfId="0" applyNumberFormat="1" applyFont="1" applyFill="1" applyBorder="1" applyAlignment="1" applyProtection="1">
      <alignment horizontal="center" vertical="center"/>
      <protection locked="0"/>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3" fillId="0" borderId="3" xfId="1" applyFont="1" applyFill="1" applyBorder="1" applyAlignment="1" applyProtection="1">
      <alignment horizontal="center" vertical="center"/>
      <protection locked="0"/>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12" xfId="0" applyFont="1" applyBorder="1" applyAlignment="1">
      <alignment horizontal="center" vertical="center" shrinkToFi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38" fontId="3" fillId="3" borderId="2" xfId="1" applyFont="1" applyFill="1" applyBorder="1" applyAlignment="1">
      <alignment horizontal="center" vertical="center"/>
    </xf>
    <xf numFmtId="38" fontId="3" fillId="3" borderId="4" xfId="1" applyFont="1" applyFill="1" applyBorder="1" applyAlignment="1">
      <alignment horizontal="center" vertical="center"/>
    </xf>
    <xf numFmtId="38" fontId="3" fillId="3" borderId="3" xfId="1" applyFont="1" applyFill="1" applyBorder="1" applyAlignment="1">
      <alignment horizontal="center" vertical="center"/>
    </xf>
    <xf numFmtId="0" fontId="3" fillId="3" borderId="5"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32" xfId="0" applyFont="1" applyFill="1" applyBorder="1" applyAlignment="1">
      <alignment horizontal="center" vertical="center"/>
    </xf>
    <xf numFmtId="38" fontId="3" fillId="3" borderId="7" xfId="1" applyFont="1" applyFill="1" applyBorder="1" applyAlignment="1">
      <alignment horizontal="center" vertical="center"/>
    </xf>
    <xf numFmtId="38" fontId="3" fillId="3" borderId="8" xfId="1" applyFont="1" applyFill="1" applyBorder="1" applyAlignment="1">
      <alignment horizontal="center" vertical="center"/>
    </xf>
    <xf numFmtId="38" fontId="3" fillId="3" borderId="12" xfId="1" applyFont="1" applyFill="1" applyBorder="1" applyAlignment="1">
      <alignment horizontal="center" vertical="center"/>
    </xf>
    <xf numFmtId="38" fontId="3" fillId="3" borderId="5" xfId="1" applyFont="1" applyFill="1" applyBorder="1" applyAlignment="1">
      <alignment horizontal="center" vertical="center"/>
    </xf>
    <xf numFmtId="38" fontId="3" fillId="3" borderId="9" xfId="1" applyFont="1" applyFill="1" applyBorder="1" applyAlignment="1">
      <alignment horizontal="center" vertical="center"/>
    </xf>
    <xf numFmtId="38" fontId="3" fillId="3" borderId="13" xfId="1" applyFont="1" applyFill="1" applyBorder="1" applyAlignment="1">
      <alignment horizontal="center" vertical="center"/>
    </xf>
    <xf numFmtId="38" fontId="3" fillId="3" borderId="7" xfId="0" applyNumberFormat="1" applyFont="1" applyFill="1" applyBorder="1" applyAlignment="1">
      <alignment horizontal="center" vertical="center"/>
    </xf>
    <xf numFmtId="0" fontId="3" fillId="3" borderId="8"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3" xfId="0" applyFont="1" applyFill="1" applyBorder="1" applyAlignment="1">
      <alignment horizontal="center" vertical="center"/>
    </xf>
    <xf numFmtId="38" fontId="3" fillId="0" borderId="0" xfId="0" applyNumberFormat="1" applyFont="1" applyAlignment="1">
      <alignment horizontal="center" vertical="center"/>
    </xf>
    <xf numFmtId="0" fontId="3" fillId="0" borderId="0" xfId="0" applyFont="1" applyAlignment="1">
      <alignment horizontal="center" vertical="center"/>
    </xf>
    <xf numFmtId="38" fontId="13" fillId="0" borderId="0" xfId="0" applyNumberFormat="1" applyFont="1" applyAlignment="1">
      <alignment horizontal="center" vertical="center"/>
    </xf>
    <xf numFmtId="0" fontId="13" fillId="0" borderId="0" xfId="0" applyFont="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xf>
    <xf numFmtId="38" fontId="3" fillId="0" borderId="7" xfId="1" applyFont="1" applyBorder="1" applyAlignment="1">
      <alignment horizontal="center" vertical="center"/>
    </xf>
    <xf numFmtId="38" fontId="3" fillId="0" borderId="8" xfId="1" applyFont="1" applyBorder="1" applyAlignment="1">
      <alignment horizontal="center" vertical="center"/>
    </xf>
    <xf numFmtId="38" fontId="3" fillId="0" borderId="12" xfId="1" applyFont="1" applyBorder="1" applyAlignment="1">
      <alignment horizontal="center" vertical="center"/>
    </xf>
    <xf numFmtId="38" fontId="3" fillId="0" borderId="5" xfId="1" applyFont="1" applyBorder="1" applyAlignment="1">
      <alignment horizontal="center" vertical="center"/>
    </xf>
    <xf numFmtId="38" fontId="3" fillId="0" borderId="9" xfId="1" applyFont="1" applyBorder="1" applyAlignment="1">
      <alignment horizontal="center" vertical="center"/>
    </xf>
    <xf numFmtId="38" fontId="3" fillId="0" borderId="13" xfId="1" applyFont="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shrinkToFit="1"/>
    </xf>
    <xf numFmtId="38" fontId="3" fillId="3" borderId="1" xfId="1" applyFont="1" applyFill="1" applyBorder="1" applyAlignment="1">
      <alignment horizontal="center" vertical="center"/>
    </xf>
    <xf numFmtId="38" fontId="3" fillId="3" borderId="1" xfId="0" applyNumberFormat="1" applyFont="1" applyFill="1" applyBorder="1" applyAlignment="1">
      <alignment horizontal="center" vertical="center"/>
    </xf>
    <xf numFmtId="0" fontId="3" fillId="0" borderId="14" xfId="0" applyFont="1" applyFill="1" applyBorder="1" applyAlignment="1" applyProtection="1">
      <alignment horizontal="center" vertical="center"/>
    </xf>
    <xf numFmtId="0" fontId="3" fillId="0" borderId="29"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38" fontId="3" fillId="0" borderId="1" xfId="1" applyFont="1" applyBorder="1" applyAlignment="1">
      <alignment horizontal="center" vertical="center"/>
    </xf>
    <xf numFmtId="3" fontId="3" fillId="0" borderId="3" xfId="0" applyNumberFormat="1" applyFont="1" applyBorder="1" applyAlignment="1">
      <alignment horizontal="center" vertical="center"/>
    </xf>
    <xf numFmtId="0" fontId="3" fillId="2" borderId="26" xfId="0" applyFont="1" applyFill="1" applyBorder="1" applyAlignment="1" applyProtection="1">
      <alignment horizontal="center" vertical="center"/>
      <protection locked="0"/>
    </xf>
    <xf numFmtId="0" fontId="3" fillId="2" borderId="27" xfId="0" applyFont="1" applyFill="1" applyBorder="1" applyAlignment="1" applyProtection="1">
      <alignment horizontal="center" vertical="center"/>
      <protection locked="0"/>
    </xf>
    <xf numFmtId="0" fontId="3" fillId="2" borderId="28"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38" fontId="3" fillId="0" borderId="24" xfId="1" applyFont="1" applyBorder="1" applyAlignment="1">
      <alignment horizontal="center" vertical="center"/>
    </xf>
    <xf numFmtId="38" fontId="3" fillId="0" borderId="25" xfId="1" applyFont="1" applyBorder="1" applyAlignment="1">
      <alignment horizontal="center" vertical="center"/>
    </xf>
    <xf numFmtId="0" fontId="9" fillId="0" borderId="2"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3" xfId="0" applyFont="1" applyBorder="1" applyAlignment="1">
      <alignment horizontal="center" vertical="center" shrinkToFit="1"/>
    </xf>
    <xf numFmtId="38" fontId="10" fillId="0" borderId="2" xfId="1" applyFont="1" applyFill="1" applyBorder="1" applyAlignment="1" applyProtection="1">
      <alignment horizontal="center" vertical="center"/>
    </xf>
    <xf numFmtId="38" fontId="10" fillId="0" borderId="4" xfId="1" applyFont="1" applyFill="1" applyBorder="1" applyAlignment="1" applyProtection="1">
      <alignment horizontal="center" vertical="center"/>
    </xf>
    <xf numFmtId="38" fontId="10" fillId="0" borderId="3" xfId="1" applyFont="1" applyFill="1" applyBorder="1" applyAlignment="1" applyProtection="1">
      <alignment horizontal="center" vertical="center"/>
    </xf>
    <xf numFmtId="38" fontId="10" fillId="0" borderId="2" xfId="1" applyFont="1" applyBorder="1" applyAlignment="1">
      <alignment horizontal="center" vertical="center"/>
    </xf>
    <xf numFmtId="38" fontId="10" fillId="0" borderId="4" xfId="1" applyFont="1" applyBorder="1" applyAlignment="1">
      <alignment horizontal="center" vertical="center"/>
    </xf>
    <xf numFmtId="38" fontId="10" fillId="0" borderId="3" xfId="1" applyFont="1" applyBorder="1" applyAlignment="1">
      <alignment horizontal="center" vertical="center"/>
    </xf>
    <xf numFmtId="38" fontId="3" fillId="0" borderId="11" xfId="1" applyFont="1" applyBorder="1" applyAlignment="1">
      <alignment horizontal="center" vertical="center"/>
    </xf>
    <xf numFmtId="38" fontId="3" fillId="0" borderId="30" xfId="1" applyFont="1" applyBorder="1" applyAlignment="1">
      <alignment horizontal="center" vertical="center"/>
    </xf>
    <xf numFmtId="38" fontId="3" fillId="0" borderId="38" xfId="1" applyFont="1" applyBorder="1" applyAlignment="1">
      <alignment horizontal="center" vertical="center"/>
    </xf>
    <xf numFmtId="38" fontId="3" fillId="0" borderId="40" xfId="1" applyFont="1" applyBorder="1" applyAlignment="1">
      <alignment horizontal="center" vertical="center"/>
    </xf>
    <xf numFmtId="0" fontId="11" fillId="0" borderId="7" xfId="0" applyFont="1" applyBorder="1" applyAlignment="1">
      <alignment horizontal="center" vertical="center"/>
    </xf>
    <xf numFmtId="0" fontId="11" fillId="0" borderId="12" xfId="0" applyFont="1" applyBorder="1" applyAlignment="1">
      <alignment horizontal="center" vertical="center"/>
    </xf>
    <xf numFmtId="0" fontId="11" fillId="0" borderId="5" xfId="0" applyFont="1" applyBorder="1" applyAlignment="1">
      <alignment horizontal="center" vertical="center"/>
    </xf>
    <xf numFmtId="0" fontId="11" fillId="0" borderId="13" xfId="0" applyFont="1" applyBorder="1" applyAlignment="1">
      <alignment horizontal="center" vertical="center"/>
    </xf>
    <xf numFmtId="0" fontId="3" fillId="0" borderId="56" xfId="0" applyFont="1" applyBorder="1" applyAlignment="1">
      <alignment horizontal="center" vertical="center" textRotation="255"/>
    </xf>
    <xf numFmtId="0" fontId="3" fillId="0" borderId="30" xfId="0" applyFont="1" applyBorder="1" applyAlignment="1">
      <alignment horizontal="center" vertical="center" textRotation="255"/>
    </xf>
    <xf numFmtId="0" fontId="3" fillId="0" borderId="47" xfId="0" applyFont="1" applyBorder="1" applyAlignment="1">
      <alignment horizontal="center" vertical="center" textRotation="255"/>
    </xf>
    <xf numFmtId="0" fontId="3" fillId="0" borderId="41" xfId="0" applyFont="1" applyBorder="1" applyAlignment="1">
      <alignment horizontal="center" vertical="center" textRotation="255"/>
    </xf>
    <xf numFmtId="0" fontId="3" fillId="0" borderId="42" xfId="0" applyFont="1" applyBorder="1" applyAlignment="1">
      <alignment horizontal="center" vertical="center" textRotation="255"/>
    </xf>
    <xf numFmtId="0" fontId="3" fillId="0" borderId="43" xfId="0" applyFont="1" applyBorder="1" applyAlignment="1">
      <alignment horizontal="center" vertical="center" textRotation="255"/>
    </xf>
    <xf numFmtId="0" fontId="11" fillId="0" borderId="57" xfId="0" applyFont="1" applyBorder="1" applyAlignment="1">
      <alignment horizontal="center" vertical="center" textRotation="255"/>
    </xf>
    <xf numFmtId="0" fontId="11" fillId="0" borderId="58" xfId="0" applyFont="1" applyBorder="1" applyAlignment="1">
      <alignment horizontal="center" vertical="center" textRotation="255"/>
    </xf>
    <xf numFmtId="0" fontId="11" fillId="0" borderId="59" xfId="0" applyFont="1" applyBorder="1" applyAlignment="1">
      <alignment horizontal="center" vertical="center" textRotation="255"/>
    </xf>
    <xf numFmtId="0" fontId="3" fillId="0" borderId="56" xfId="0" applyFont="1" applyBorder="1" applyAlignment="1">
      <alignment vertical="center" textRotation="255"/>
    </xf>
    <xf numFmtId="0" fontId="0" fillId="0" borderId="30" xfId="0" applyBorder="1" applyAlignment="1">
      <alignment vertical="center" textRotation="255"/>
    </xf>
    <xf numFmtId="0" fontId="0" fillId="0" borderId="47" xfId="0" applyBorder="1" applyAlignment="1">
      <alignment vertical="center" textRotation="255"/>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29" xfId="0" applyFont="1" applyFill="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3" fillId="0" borderId="9"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L56"/>
  <sheetViews>
    <sheetView view="pageBreakPreview" topLeftCell="H1" zoomScale="85" zoomScaleNormal="85" zoomScaleSheetLayoutView="85" workbookViewId="0">
      <selection activeCell="AB16" sqref="AB16:AD16"/>
    </sheetView>
  </sheetViews>
  <sheetFormatPr defaultColWidth="6.375" defaultRowHeight="18.75" customHeight="1" x14ac:dyDescent="0.15"/>
  <cols>
    <col min="1" max="1" width="6.375" style="1"/>
    <col min="2" max="21" width="6.75" style="1" customWidth="1"/>
    <col min="22" max="22" width="8.5" style="1" bestFit="1" customWidth="1"/>
    <col min="23" max="29" width="6.75" style="1" customWidth="1"/>
    <col min="30" max="16384" width="6.375" style="1"/>
  </cols>
  <sheetData>
    <row r="1" spans="2:38" ht="18.75" customHeight="1" x14ac:dyDescent="0.15">
      <c r="B1" s="1" t="s">
        <v>221</v>
      </c>
    </row>
    <row r="2" spans="2:38" ht="18.75" customHeight="1" x14ac:dyDescent="0.15">
      <c r="B2" s="162" t="str">
        <f>'単価マスタ（編集禁止！）'!B8&amp;'単価マスタ（編集禁止！）'!D8&amp;"　"&amp;'単価マスタ（編集禁止！）'!F8</f>
        <v>平戸市　放課後児童健全育成事業補助金積算表</v>
      </c>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row>
    <row r="3" spans="2:38" ht="18.75" customHeight="1" thickBot="1" x14ac:dyDescent="0.2">
      <c r="B3" s="8"/>
      <c r="C3" s="5"/>
      <c r="D3" s="5"/>
      <c r="E3" s="5"/>
      <c r="F3" s="5"/>
      <c r="G3" s="5"/>
      <c r="H3" s="5"/>
      <c r="I3" s="5"/>
      <c r="J3" s="5"/>
      <c r="K3" s="5"/>
      <c r="L3" s="5"/>
      <c r="M3" s="5"/>
      <c r="N3" s="5"/>
      <c r="O3" s="5"/>
      <c r="P3" s="5"/>
      <c r="Q3" s="5"/>
      <c r="R3" s="5"/>
      <c r="S3" s="5"/>
      <c r="T3" s="5"/>
      <c r="U3" s="5"/>
      <c r="V3" s="5"/>
      <c r="W3" s="5"/>
      <c r="X3" s="5"/>
      <c r="Y3" s="5"/>
      <c r="Z3" s="5"/>
      <c r="AA3" s="5"/>
      <c r="AB3" s="5"/>
      <c r="AC3" s="5"/>
    </row>
    <row r="4" spans="2:38" ht="18.75" customHeight="1" x14ac:dyDescent="0.15">
      <c r="B4" s="163" t="s">
        <v>60</v>
      </c>
      <c r="C4" s="164"/>
      <c r="D4" s="165"/>
      <c r="E4" s="166"/>
      <c r="F4" s="166"/>
      <c r="G4" s="166"/>
      <c r="H4" s="166"/>
      <c r="I4" s="166"/>
      <c r="J4" s="166"/>
      <c r="K4" s="166"/>
      <c r="L4" s="166"/>
      <c r="M4" s="166"/>
      <c r="N4" s="167"/>
      <c r="R4" s="53" t="s">
        <v>110</v>
      </c>
      <c r="S4" s="12"/>
      <c r="T4" s="49"/>
      <c r="U4" s="49"/>
      <c r="V4" s="50"/>
      <c r="W4" s="50"/>
      <c r="X4" s="48"/>
      <c r="Y4" s="50"/>
      <c r="Z4" s="50"/>
      <c r="AA4" s="48" t="s">
        <v>111</v>
      </c>
      <c r="AB4" s="50"/>
      <c r="AC4" s="50"/>
      <c r="AD4" s="48"/>
      <c r="AE4" s="50"/>
      <c r="AF4" s="50"/>
      <c r="AG4" s="3"/>
      <c r="AI4" s="9"/>
      <c r="AJ4" s="9"/>
    </row>
    <row r="5" spans="2:38" ht="18.75" customHeight="1" thickBot="1" x14ac:dyDescent="0.2">
      <c r="B5" s="163"/>
      <c r="C5" s="164"/>
      <c r="D5" s="168"/>
      <c r="E5" s="169"/>
      <c r="F5" s="169"/>
      <c r="G5" s="169"/>
      <c r="H5" s="169"/>
      <c r="I5" s="169"/>
      <c r="J5" s="169"/>
      <c r="K5" s="169"/>
      <c r="L5" s="169"/>
      <c r="M5" s="169"/>
      <c r="N5" s="170"/>
      <c r="R5" s="56"/>
      <c r="S5" s="86"/>
      <c r="T5" s="58" t="s">
        <v>51</v>
      </c>
      <c r="U5" s="95"/>
      <c r="V5" s="59" t="s">
        <v>31</v>
      </c>
      <c r="W5" s="94"/>
      <c r="X5" s="57" t="s">
        <v>109</v>
      </c>
      <c r="Y5" s="94"/>
      <c r="Z5" s="50"/>
      <c r="AA5" s="83" t="s">
        <v>113</v>
      </c>
      <c r="AB5" s="82"/>
      <c r="AC5" s="2"/>
      <c r="AD5" s="171">
        <f>X9</f>
        <v>0</v>
      </c>
      <c r="AE5" s="172"/>
      <c r="AG5" s="9" t="s">
        <v>120</v>
      </c>
      <c r="AH5" s="9"/>
      <c r="AI5" s="9"/>
      <c r="AK5" s="9"/>
      <c r="AL5" s="9"/>
    </row>
    <row r="6" spans="2:38" ht="18.75" customHeight="1" thickBot="1" x14ac:dyDescent="0.2">
      <c r="B6" s="12"/>
      <c r="C6" s="12"/>
      <c r="D6" s="46"/>
      <c r="E6" s="46"/>
      <c r="F6" s="46"/>
      <c r="G6" s="46"/>
      <c r="H6" s="46"/>
      <c r="I6" s="46"/>
      <c r="J6" s="46"/>
      <c r="K6" s="46"/>
      <c r="L6" s="46"/>
      <c r="M6" s="46"/>
      <c r="N6" s="46"/>
      <c r="O6" s="47"/>
      <c r="P6" s="47"/>
      <c r="Q6" s="48"/>
      <c r="R6" s="164" t="s">
        <v>29</v>
      </c>
      <c r="S6" s="173"/>
      <c r="T6" s="171">
        <f>D49</f>
        <v>0</v>
      </c>
      <c r="U6" s="172"/>
      <c r="V6" s="174" t="str">
        <f t="shared" ref="V6" si="0">IF(ISERROR(((J49&amp;":"&amp;L49)-(F49&amp;":"&amp;H49))*24)=TRUE,"",((J49&amp;":"&amp;L49)-(F49&amp;":"&amp;H49))*24)</f>
        <v/>
      </c>
      <c r="W6" s="175"/>
      <c r="X6" s="171" t="str">
        <f>IF(ISERROR(T6*V6)=TRUE,"",(T6*V6))</f>
        <v/>
      </c>
      <c r="Y6" s="172"/>
      <c r="Z6" s="50"/>
      <c r="AA6" s="72" t="s">
        <v>112</v>
      </c>
      <c r="AB6" s="73"/>
      <c r="AC6" s="74"/>
      <c r="AD6" s="158">
        <f>T9</f>
        <v>0</v>
      </c>
      <c r="AE6" s="159"/>
      <c r="AG6" s="96" t="s">
        <v>121</v>
      </c>
      <c r="AH6" s="9" t="s">
        <v>122</v>
      </c>
      <c r="AI6" s="9"/>
      <c r="AK6" s="9"/>
      <c r="AL6" s="9"/>
    </row>
    <row r="7" spans="2:38" ht="18.75" customHeight="1" thickTop="1" thickBot="1" x14ac:dyDescent="0.2">
      <c r="B7" s="17"/>
      <c r="C7" s="18"/>
      <c r="D7" s="10" t="s">
        <v>71</v>
      </c>
      <c r="K7" s="46"/>
      <c r="L7" s="46"/>
      <c r="M7" s="46"/>
      <c r="N7" s="46"/>
      <c r="O7" s="47"/>
      <c r="P7" s="47"/>
      <c r="Q7" s="48"/>
      <c r="R7" s="164" t="s">
        <v>106</v>
      </c>
      <c r="S7" s="173"/>
      <c r="T7" s="171">
        <f>D50</f>
        <v>0</v>
      </c>
      <c r="U7" s="172"/>
      <c r="V7" s="174" t="str">
        <f>IF(ISERROR(((J50&amp;":"&amp;L50)-(F50&amp;":"&amp;H50))*24)=TRUE,"",((J50&amp;":"&amp;L50)-(F50&amp;":"&amp;H50))*24)</f>
        <v/>
      </c>
      <c r="W7" s="175"/>
      <c r="X7" s="164" t="str">
        <f>IF(ISERROR(T7*V7)=TRUE,"",(T7*V7))</f>
        <v/>
      </c>
      <c r="Y7" s="173"/>
      <c r="Z7" s="49"/>
      <c r="AA7" s="7" t="s">
        <v>114</v>
      </c>
      <c r="AB7" s="16"/>
      <c r="AC7" s="71"/>
      <c r="AD7" s="154" t="str">
        <f>IFERROR(ROUNDDOWN(AD5/AD6,1),"")</f>
        <v/>
      </c>
      <c r="AE7" s="155"/>
      <c r="AF7" s="49"/>
      <c r="AG7" s="9"/>
      <c r="AH7" s="9"/>
      <c r="AI7" s="9"/>
      <c r="AK7" s="9"/>
      <c r="AL7" s="9"/>
    </row>
    <row r="8" spans="2:38" ht="18.75" customHeight="1" thickBot="1" x14ac:dyDescent="0.2">
      <c r="B8" s="12"/>
      <c r="C8" s="12"/>
      <c r="D8" s="46"/>
      <c r="E8" s="46"/>
      <c r="G8" s="46"/>
      <c r="H8" s="46"/>
      <c r="I8" s="46"/>
      <c r="J8" s="46"/>
      <c r="K8" s="46"/>
      <c r="L8" s="46"/>
      <c r="M8" s="46"/>
      <c r="N8" s="46"/>
      <c r="O8" s="47"/>
      <c r="P8" s="47"/>
      <c r="Q8" s="48"/>
      <c r="R8" s="156" t="s">
        <v>107</v>
      </c>
      <c r="S8" s="157"/>
      <c r="T8" s="158">
        <f>D51</f>
        <v>0</v>
      </c>
      <c r="U8" s="159"/>
      <c r="V8" s="160" t="str">
        <f t="shared" ref="V8" si="1">IF(ISERROR(((J51&amp;":"&amp;L51)-(F51&amp;":"&amp;H51))*24)=TRUE,"",((J51&amp;":"&amp;L51)-(F51&amp;":"&amp;H51))*24)</f>
        <v/>
      </c>
      <c r="W8" s="161"/>
      <c r="X8" s="156" t="str">
        <f>IF(ISERROR(T8*V8)=TRUE,"",(T8*V8))</f>
        <v/>
      </c>
      <c r="Y8" s="157"/>
      <c r="Z8" s="49"/>
      <c r="AA8" s="75"/>
      <c r="AB8" s="50"/>
      <c r="AC8" s="90"/>
      <c r="AD8" s="53"/>
      <c r="AE8" s="76" t="s">
        <v>119</v>
      </c>
      <c r="AF8" s="49"/>
      <c r="AG8" s="9" t="s">
        <v>123</v>
      </c>
      <c r="AH8" s="9"/>
      <c r="AI8" s="9"/>
      <c r="AK8" s="9"/>
      <c r="AL8" s="9"/>
    </row>
    <row r="9" spans="2:38" ht="18.75" customHeight="1" thickTop="1" x14ac:dyDescent="0.15">
      <c r="B9" s="1" t="s">
        <v>46</v>
      </c>
      <c r="F9" s="46"/>
      <c r="R9" s="154" t="s">
        <v>2</v>
      </c>
      <c r="S9" s="155"/>
      <c r="T9" s="154">
        <f>SUM(T6:U8)</f>
        <v>0</v>
      </c>
      <c r="U9" s="155"/>
      <c r="V9" s="154">
        <f t="shared" ref="V9" si="2">SUM(V6:W8)</f>
        <v>0</v>
      </c>
      <c r="W9" s="155"/>
      <c r="X9" s="154">
        <f>SUM(X6:Y8)</f>
        <v>0</v>
      </c>
      <c r="Y9" s="155"/>
      <c r="Z9" s="50"/>
      <c r="AA9" s="48"/>
      <c r="AB9" s="50"/>
      <c r="AC9" s="50"/>
      <c r="AD9" s="48"/>
      <c r="AE9" s="50"/>
      <c r="AF9" s="50"/>
      <c r="AG9" s="96" t="s">
        <v>121</v>
      </c>
      <c r="AH9" s="9" t="s">
        <v>124</v>
      </c>
      <c r="AI9" s="9"/>
      <c r="AK9" s="9"/>
      <c r="AL9" s="9"/>
    </row>
    <row r="10" spans="2:38" ht="18.75" customHeight="1" x14ac:dyDescent="0.15">
      <c r="B10" s="164" t="s">
        <v>0</v>
      </c>
      <c r="C10" s="176"/>
      <c r="D10" s="176"/>
      <c r="E10" s="173"/>
      <c r="F10" s="164" t="s">
        <v>1</v>
      </c>
      <c r="G10" s="176"/>
      <c r="H10" s="176"/>
      <c r="I10" s="173"/>
      <c r="J10" s="163" t="s">
        <v>65</v>
      </c>
      <c r="K10" s="163"/>
      <c r="L10" s="163"/>
      <c r="M10" s="163" t="s">
        <v>2</v>
      </c>
      <c r="N10" s="163"/>
      <c r="O10" s="163"/>
      <c r="S10" s="54"/>
      <c r="T10" s="12"/>
      <c r="U10" s="12"/>
      <c r="V10" s="12"/>
      <c r="W10" s="50"/>
      <c r="X10" s="12"/>
      <c r="Y10" s="48"/>
      <c r="Z10" s="50"/>
      <c r="AA10" s="50"/>
      <c r="AB10" s="48"/>
      <c r="AC10" s="50"/>
      <c r="AD10" s="50"/>
      <c r="AE10" s="48"/>
      <c r="AF10" s="50"/>
      <c r="AG10" s="96" t="s">
        <v>125</v>
      </c>
      <c r="AH10" s="9" t="s">
        <v>126</v>
      </c>
      <c r="AI10" s="9"/>
      <c r="AK10" s="9"/>
      <c r="AL10" s="9"/>
    </row>
    <row r="11" spans="2:38" ht="18.75" customHeight="1" x14ac:dyDescent="0.15">
      <c r="B11" s="193" t="s">
        <v>35</v>
      </c>
      <c r="C11" s="194"/>
      <c r="D11" s="194"/>
      <c r="E11" s="195"/>
      <c r="F11" s="87" t="s">
        <v>33</v>
      </c>
      <c r="G11" s="163" t="s">
        <v>34</v>
      </c>
      <c r="H11" s="163"/>
      <c r="I11" s="163"/>
      <c r="J11" s="192">
        <f>MIN(M30:O34)</f>
        <v>4318000</v>
      </c>
      <c r="K11" s="163"/>
      <c r="L11" s="163"/>
      <c r="M11" s="205">
        <f>SUM(J11:L14)</f>
        <v>4318000</v>
      </c>
      <c r="N11" s="206"/>
      <c r="O11" s="207"/>
      <c r="R11" s="164" t="s">
        <v>5</v>
      </c>
      <c r="S11" s="176"/>
      <c r="T11" s="176"/>
      <c r="U11" s="176"/>
      <c r="V11" s="176"/>
      <c r="W11" s="176"/>
      <c r="X11" s="176"/>
      <c r="Y11" s="176"/>
      <c r="Z11" s="176"/>
      <c r="AA11" s="176"/>
      <c r="AB11" s="173"/>
      <c r="AC11" s="174" t="s">
        <v>48</v>
      </c>
      <c r="AD11" s="217"/>
      <c r="AE11" s="175"/>
      <c r="AF11" s="9"/>
      <c r="AG11" s="96" t="s">
        <v>127</v>
      </c>
      <c r="AH11" s="9" t="s">
        <v>128</v>
      </c>
      <c r="AI11" s="9"/>
      <c r="AK11" s="9"/>
      <c r="AL11" s="9"/>
    </row>
    <row r="12" spans="2:38" ht="18.75" customHeight="1" x14ac:dyDescent="0.15">
      <c r="B12" s="199"/>
      <c r="C12" s="200"/>
      <c r="D12" s="200"/>
      <c r="E12" s="201"/>
      <c r="F12" s="87" t="s">
        <v>23</v>
      </c>
      <c r="G12" s="163" t="s">
        <v>36</v>
      </c>
      <c r="H12" s="163"/>
      <c r="I12" s="163"/>
      <c r="J12" s="192" t="str">
        <f>K38</f>
        <v/>
      </c>
      <c r="K12" s="163"/>
      <c r="L12" s="163"/>
      <c r="M12" s="208"/>
      <c r="N12" s="209"/>
      <c r="O12" s="210"/>
      <c r="R12" s="60" t="s">
        <v>55</v>
      </c>
      <c r="S12" s="44"/>
      <c r="T12" s="44"/>
      <c r="U12" s="44"/>
      <c r="V12" s="44"/>
      <c r="W12" s="45"/>
      <c r="X12" s="55" t="str">
        <f>IFERROR(AD7-8,"")</f>
        <v/>
      </c>
      <c r="Y12" s="61" t="s">
        <v>24</v>
      </c>
      <c r="Z12" s="218">
        <f>'単価マスタ（編集禁止！）'!K26</f>
        <v>184000</v>
      </c>
      <c r="AA12" s="217"/>
      <c r="AB12" s="175"/>
      <c r="AC12" s="219" t="str">
        <f>IFERROR(X12*Z12,"")</f>
        <v/>
      </c>
      <c r="AD12" s="220"/>
      <c r="AE12" s="221"/>
      <c r="AF12" s="9"/>
      <c r="AG12" s="9"/>
      <c r="AH12" s="9" t="s">
        <v>129</v>
      </c>
      <c r="AI12" s="9"/>
      <c r="AK12" s="9"/>
      <c r="AL12" s="9"/>
    </row>
    <row r="13" spans="2:38" ht="18.75" customHeight="1" x14ac:dyDescent="0.15">
      <c r="B13" s="199"/>
      <c r="C13" s="200"/>
      <c r="D13" s="200"/>
      <c r="E13" s="201"/>
      <c r="F13" s="87" t="s">
        <v>37</v>
      </c>
      <c r="G13" s="163" t="s">
        <v>10</v>
      </c>
      <c r="H13" s="163"/>
      <c r="I13" s="163"/>
      <c r="J13" s="192" t="str">
        <f>M45</f>
        <v/>
      </c>
      <c r="K13" s="163"/>
      <c r="L13" s="163"/>
      <c r="M13" s="208"/>
      <c r="N13" s="209"/>
      <c r="O13" s="210"/>
      <c r="AE13" s="77"/>
      <c r="AG13" s="9"/>
      <c r="AH13" s="9" t="s">
        <v>130</v>
      </c>
      <c r="AI13" s="9"/>
      <c r="AK13" s="9"/>
      <c r="AL13" s="9"/>
    </row>
    <row r="14" spans="2:38" ht="18.75" customHeight="1" x14ac:dyDescent="0.15">
      <c r="B14" s="202"/>
      <c r="C14" s="203"/>
      <c r="D14" s="203"/>
      <c r="E14" s="204"/>
      <c r="F14" s="43" t="s">
        <v>13</v>
      </c>
      <c r="G14" s="163" t="s">
        <v>32</v>
      </c>
      <c r="H14" s="163"/>
      <c r="I14" s="163"/>
      <c r="J14" s="192" t="str">
        <f>AC12</f>
        <v/>
      </c>
      <c r="K14" s="163"/>
      <c r="L14" s="163"/>
      <c r="M14" s="211"/>
      <c r="N14" s="212"/>
      <c r="O14" s="213"/>
      <c r="R14" s="19" t="s">
        <v>82</v>
      </c>
      <c r="S14" s="20" t="s">
        <v>38</v>
      </c>
      <c r="AG14" s="9"/>
      <c r="AH14" s="96" t="s">
        <v>131</v>
      </c>
      <c r="AI14" s="9" t="s">
        <v>133</v>
      </c>
      <c r="AK14" s="9"/>
      <c r="AL14" s="9"/>
    </row>
    <row r="15" spans="2:38" ht="18.75" customHeight="1" thickBot="1" x14ac:dyDescent="0.2">
      <c r="B15" s="193" t="s">
        <v>9</v>
      </c>
      <c r="C15" s="194"/>
      <c r="D15" s="194"/>
      <c r="E15" s="195"/>
      <c r="F15" s="87" t="s">
        <v>82</v>
      </c>
      <c r="G15" s="196" t="s">
        <v>38</v>
      </c>
      <c r="H15" s="197"/>
      <c r="I15" s="198"/>
      <c r="J15" s="177">
        <f>AB16</f>
        <v>0</v>
      </c>
      <c r="K15" s="178"/>
      <c r="L15" s="179"/>
      <c r="M15" s="177">
        <f>J15</f>
        <v>0</v>
      </c>
      <c r="N15" s="178"/>
      <c r="O15" s="179"/>
      <c r="R15" s="90"/>
      <c r="S15" s="41" t="str">
        <f>"障害児受入れのため専門職員を配置。年額"&amp;FIXED('単価マスタ（編集禁止！）'!B30,0,FALSE)&amp;"円"</f>
        <v>障害児受入れのため専門職員を配置。年額2,009,000円</v>
      </c>
      <c r="AG15" s="9"/>
      <c r="AH15" s="96" t="s">
        <v>131</v>
      </c>
      <c r="AI15" s="9" t="s">
        <v>134</v>
      </c>
      <c r="AK15" s="9"/>
      <c r="AL15" s="9"/>
    </row>
    <row r="16" spans="2:38" ht="18.75" customHeight="1" thickBot="1" x14ac:dyDescent="0.2">
      <c r="B16" s="180" t="s">
        <v>39</v>
      </c>
      <c r="C16" s="181"/>
      <c r="D16" s="181"/>
      <c r="E16" s="182"/>
      <c r="F16" s="150" t="s">
        <v>14</v>
      </c>
      <c r="G16" s="183" t="s">
        <v>11</v>
      </c>
      <c r="H16" s="184"/>
      <c r="I16" s="185"/>
      <c r="J16" s="186">
        <f>AB20</f>
        <v>0</v>
      </c>
      <c r="K16" s="187"/>
      <c r="L16" s="188"/>
      <c r="M16" s="186">
        <f>J16</f>
        <v>0</v>
      </c>
      <c r="N16" s="187"/>
      <c r="O16" s="188"/>
      <c r="R16" s="90"/>
      <c r="S16" s="6" t="s">
        <v>56</v>
      </c>
      <c r="T16" s="4"/>
      <c r="U16" s="4"/>
      <c r="V16" s="189"/>
      <c r="W16" s="190"/>
      <c r="X16" s="191"/>
      <c r="Z16" s="6" t="s">
        <v>48</v>
      </c>
      <c r="AA16" s="2"/>
      <c r="AB16" s="214">
        <f>IF(V16&gt;'単価マスタ（編集禁止！）'!B30,'単価マスタ（編集禁止！）'!B30,V16)</f>
        <v>0</v>
      </c>
      <c r="AC16" s="215"/>
      <c r="AD16" s="216"/>
      <c r="AG16" s="9"/>
      <c r="AH16" s="9"/>
      <c r="AI16" s="9"/>
      <c r="AK16" s="9"/>
      <c r="AL16" s="9"/>
    </row>
    <row r="17" spans="1:38" ht="18.75" customHeight="1" x14ac:dyDescent="0.15">
      <c r="B17" s="222" t="s">
        <v>40</v>
      </c>
      <c r="C17" s="223"/>
      <c r="D17" s="223"/>
      <c r="E17" s="224"/>
      <c r="F17" s="87" t="s">
        <v>15</v>
      </c>
      <c r="G17" s="164" t="s">
        <v>12</v>
      </c>
      <c r="H17" s="176"/>
      <c r="I17" s="173"/>
      <c r="J17" s="214">
        <f>AB30</f>
        <v>0</v>
      </c>
      <c r="K17" s="215"/>
      <c r="L17" s="216"/>
      <c r="M17" s="177">
        <f>J17</f>
        <v>0</v>
      </c>
      <c r="N17" s="178"/>
      <c r="O17" s="179"/>
      <c r="R17" s="90"/>
      <c r="AG17" s="9" t="s">
        <v>135</v>
      </c>
      <c r="AH17" s="9"/>
      <c r="AI17" s="9"/>
      <c r="AK17" s="9"/>
      <c r="AL17" s="9"/>
    </row>
    <row r="18" spans="1:38" ht="18.75" customHeight="1" x14ac:dyDescent="0.15">
      <c r="B18" s="180" t="s">
        <v>41</v>
      </c>
      <c r="C18" s="181"/>
      <c r="D18" s="181"/>
      <c r="E18" s="182"/>
      <c r="F18" s="150" t="s">
        <v>16</v>
      </c>
      <c r="G18" s="225" t="s">
        <v>42</v>
      </c>
      <c r="H18" s="226"/>
      <c r="I18" s="227"/>
      <c r="J18" s="228">
        <f>AB34</f>
        <v>0</v>
      </c>
      <c r="K18" s="229"/>
      <c r="L18" s="230"/>
      <c r="M18" s="186">
        <f>J18</f>
        <v>0</v>
      </c>
      <c r="N18" s="187"/>
      <c r="O18" s="188"/>
      <c r="R18" s="147" t="s">
        <v>14</v>
      </c>
      <c r="S18" s="148" t="s">
        <v>11</v>
      </c>
      <c r="T18" s="146"/>
      <c r="U18" s="146"/>
      <c r="V18" s="146"/>
      <c r="W18" s="146"/>
      <c r="X18" s="146"/>
      <c r="Y18" s="146"/>
      <c r="Z18" s="146"/>
      <c r="AA18" s="146"/>
      <c r="AG18" s="96" t="s">
        <v>121</v>
      </c>
      <c r="AH18" s="9" t="s">
        <v>136</v>
      </c>
    </row>
    <row r="19" spans="1:38" ht="18.75" customHeight="1" x14ac:dyDescent="0.15">
      <c r="B19" s="180" t="s">
        <v>43</v>
      </c>
      <c r="C19" s="181"/>
      <c r="D19" s="181"/>
      <c r="E19" s="182"/>
      <c r="F19" s="260" t="s">
        <v>98</v>
      </c>
      <c r="G19" s="261" t="s">
        <v>43</v>
      </c>
      <c r="H19" s="261"/>
      <c r="I19" s="261"/>
      <c r="J19" s="262">
        <f>AB38</f>
        <v>0</v>
      </c>
      <c r="K19" s="262"/>
      <c r="L19" s="262"/>
      <c r="M19" s="263">
        <f>J19</f>
        <v>0</v>
      </c>
      <c r="N19" s="260"/>
      <c r="O19" s="260"/>
      <c r="R19" s="149"/>
      <c r="S19" s="146" t="str">
        <f>"1クラブあたり年額"&amp;FIXED('単価マスタ（編集禁止！）'!B34,0,FALSE)&amp;"円（平成27年度以降に事業を開始した児童クラブが対象）"</f>
        <v>1クラブあたり年額3,066,000円（平成27年度以降に事業を開始した児童クラブが対象）</v>
      </c>
      <c r="T19" s="146"/>
      <c r="U19" s="146"/>
      <c r="V19" s="146"/>
      <c r="W19" s="146"/>
      <c r="X19" s="146"/>
      <c r="Y19" s="146"/>
      <c r="Z19" s="146"/>
      <c r="AA19" s="146"/>
      <c r="AG19" s="96" t="s">
        <v>125</v>
      </c>
      <c r="AH19" s="9" t="s">
        <v>137</v>
      </c>
    </row>
    <row r="20" spans="1:38" ht="18.75" customHeight="1" x14ac:dyDescent="0.15">
      <c r="B20" s="231"/>
      <c r="C20" s="232"/>
      <c r="D20" s="232"/>
      <c r="E20" s="233"/>
      <c r="F20" s="260"/>
      <c r="G20" s="261"/>
      <c r="H20" s="261"/>
      <c r="I20" s="261"/>
      <c r="J20" s="262"/>
      <c r="K20" s="262"/>
      <c r="L20" s="262"/>
      <c r="M20" s="260"/>
      <c r="N20" s="260"/>
      <c r="O20" s="260"/>
      <c r="R20" s="90"/>
      <c r="S20" s="6" t="s">
        <v>57</v>
      </c>
      <c r="T20" s="4"/>
      <c r="U20" s="4"/>
      <c r="V20" s="219"/>
      <c r="W20" s="220"/>
      <c r="X20" s="221"/>
      <c r="Z20" s="6" t="s">
        <v>48</v>
      </c>
      <c r="AA20" s="2"/>
      <c r="AB20" s="214">
        <f>IF(V20&gt;'単価マスタ（編集禁止！）'!B34,'単価マスタ（編集禁止！）'!B34,V20)</f>
        <v>0</v>
      </c>
      <c r="AC20" s="215"/>
      <c r="AD20" s="216"/>
      <c r="AG20" s="96" t="s">
        <v>127</v>
      </c>
      <c r="AH20" s="9" t="s">
        <v>138</v>
      </c>
    </row>
    <row r="21" spans="1:38" ht="18.75" customHeight="1" x14ac:dyDescent="0.15">
      <c r="B21" s="193" t="s">
        <v>44</v>
      </c>
      <c r="C21" s="194"/>
      <c r="D21" s="194"/>
      <c r="E21" s="195"/>
      <c r="F21" s="252" t="s">
        <v>99</v>
      </c>
      <c r="G21" s="193" t="s">
        <v>45</v>
      </c>
      <c r="H21" s="194"/>
      <c r="I21" s="195"/>
      <c r="J21" s="254">
        <f>AC50</f>
        <v>0</v>
      </c>
      <c r="K21" s="255"/>
      <c r="L21" s="256"/>
      <c r="M21" s="205">
        <f>J21</f>
        <v>0</v>
      </c>
      <c r="N21" s="206"/>
      <c r="O21" s="207"/>
      <c r="R21" s="90"/>
      <c r="AG21" s="96" t="s">
        <v>139</v>
      </c>
      <c r="AH21" s="9" t="s">
        <v>140</v>
      </c>
    </row>
    <row r="22" spans="1:38" ht="18.75" customHeight="1" x14ac:dyDescent="0.15">
      <c r="B22" s="199"/>
      <c r="C22" s="200"/>
      <c r="D22" s="200"/>
      <c r="E22" s="201"/>
      <c r="F22" s="253"/>
      <c r="G22" s="202"/>
      <c r="H22" s="203"/>
      <c r="I22" s="204"/>
      <c r="J22" s="257"/>
      <c r="K22" s="258"/>
      <c r="L22" s="259"/>
      <c r="M22" s="211"/>
      <c r="N22" s="212"/>
      <c r="O22" s="213"/>
      <c r="R22" s="19" t="s">
        <v>15</v>
      </c>
      <c r="S22" s="20" t="s">
        <v>12</v>
      </c>
    </row>
    <row r="23" spans="1:38" ht="18.75" customHeight="1" x14ac:dyDescent="0.15">
      <c r="B23" s="180" t="s">
        <v>103</v>
      </c>
      <c r="C23" s="181"/>
      <c r="D23" s="181"/>
      <c r="E23" s="182"/>
      <c r="F23" s="234" t="s">
        <v>101</v>
      </c>
      <c r="G23" s="180" t="s">
        <v>104</v>
      </c>
      <c r="H23" s="181"/>
      <c r="I23" s="182"/>
      <c r="J23" s="236">
        <f>AB54</f>
        <v>0</v>
      </c>
      <c r="K23" s="237"/>
      <c r="L23" s="238"/>
      <c r="M23" s="242">
        <f>J23</f>
        <v>0</v>
      </c>
      <c r="N23" s="243"/>
      <c r="O23" s="244"/>
      <c r="R23" s="90"/>
      <c r="S23" s="11">
        <v>1</v>
      </c>
      <c r="T23" s="1" t="s">
        <v>88</v>
      </c>
      <c r="AA23" s="248">
        <f>'単価マスタ（編集禁止！）'!N38</f>
        <v>1678000</v>
      </c>
      <c r="AB23" s="249"/>
      <c r="AC23" s="1" t="s">
        <v>89</v>
      </c>
    </row>
    <row r="24" spans="1:38" ht="18.75" customHeight="1" x14ac:dyDescent="0.15">
      <c r="B24" s="231"/>
      <c r="C24" s="232"/>
      <c r="D24" s="232"/>
      <c r="E24" s="233"/>
      <c r="F24" s="235"/>
      <c r="G24" s="231"/>
      <c r="H24" s="232"/>
      <c r="I24" s="233"/>
      <c r="J24" s="239"/>
      <c r="K24" s="240"/>
      <c r="L24" s="241"/>
      <c r="M24" s="245"/>
      <c r="N24" s="246"/>
      <c r="O24" s="247"/>
      <c r="R24" s="90"/>
      <c r="S24" s="145">
        <v>2</v>
      </c>
      <c r="T24" s="146" t="s">
        <v>90</v>
      </c>
      <c r="U24" s="146"/>
      <c r="V24" s="146"/>
      <c r="W24" s="146"/>
      <c r="X24" s="146"/>
      <c r="Y24" s="146"/>
      <c r="Z24" s="146"/>
      <c r="AA24" s="146"/>
      <c r="AB24" s="250">
        <f>'単価マスタ（編集禁止！）'!N39</f>
        <v>3158000</v>
      </c>
      <c r="AC24" s="251"/>
      <c r="AD24" s="146" t="s">
        <v>89</v>
      </c>
      <c r="AE24" s="103"/>
    </row>
    <row r="25" spans="1:38" ht="18.75" customHeight="1" x14ac:dyDescent="0.15">
      <c r="B25" s="196" t="s">
        <v>69</v>
      </c>
      <c r="C25" s="197"/>
      <c r="D25" s="197"/>
      <c r="E25" s="198"/>
      <c r="F25" s="84"/>
      <c r="G25" s="89"/>
      <c r="H25" s="89"/>
      <c r="I25" s="89"/>
      <c r="J25" s="85"/>
      <c r="K25" s="85"/>
      <c r="L25" s="86"/>
      <c r="M25" s="177">
        <f>SUM(M11:O24)</f>
        <v>4318000</v>
      </c>
      <c r="N25" s="176"/>
      <c r="O25" s="173"/>
      <c r="R25" s="90"/>
      <c r="S25" s="146"/>
      <c r="T25" s="146" t="s">
        <v>222</v>
      </c>
      <c r="U25" s="146"/>
      <c r="V25" s="146"/>
      <c r="W25" s="146"/>
      <c r="X25" s="146"/>
      <c r="Y25" s="146"/>
      <c r="Z25" s="146"/>
      <c r="AA25" s="146"/>
      <c r="AB25" s="146"/>
      <c r="AC25" s="146"/>
      <c r="AD25" s="146"/>
      <c r="AE25" s="103"/>
    </row>
    <row r="26" spans="1:38" ht="18.75" customHeight="1" x14ac:dyDescent="0.15">
      <c r="A26" s="3"/>
      <c r="B26" s="91"/>
      <c r="C26" s="91"/>
      <c r="D26" s="91"/>
      <c r="E26" s="91"/>
      <c r="F26" s="92"/>
      <c r="G26" s="91"/>
      <c r="H26" s="91"/>
      <c r="I26" s="91"/>
      <c r="J26" s="92"/>
      <c r="K26" s="92"/>
      <c r="L26" s="92"/>
      <c r="M26" s="93"/>
      <c r="N26" s="12"/>
      <c r="O26" s="12"/>
      <c r="R26" s="90"/>
      <c r="S26" s="146"/>
      <c r="T26" s="146" t="s">
        <v>61</v>
      </c>
      <c r="U26" s="146"/>
      <c r="V26" s="146"/>
      <c r="W26" s="146"/>
      <c r="X26" s="146"/>
      <c r="Y26" s="146"/>
      <c r="Z26" s="146"/>
      <c r="AA26" s="146"/>
      <c r="AB26" s="146"/>
      <c r="AC26" s="146"/>
      <c r="AD26" s="146"/>
      <c r="AE26" s="103"/>
    </row>
    <row r="27" spans="1:38" ht="18.75" customHeight="1" x14ac:dyDescent="0.15">
      <c r="R27" s="90"/>
      <c r="S27" s="146"/>
      <c r="T27" s="146" t="s">
        <v>223</v>
      </c>
      <c r="U27" s="146"/>
      <c r="V27" s="146"/>
      <c r="W27" s="146"/>
      <c r="X27" s="146"/>
      <c r="Y27" s="146"/>
      <c r="Z27" s="146"/>
      <c r="AA27" s="146"/>
      <c r="AB27" s="146"/>
      <c r="AC27" s="146"/>
      <c r="AD27" s="146"/>
      <c r="AE27" s="103"/>
    </row>
    <row r="28" spans="1:38" ht="18.75" customHeight="1" thickBot="1" x14ac:dyDescent="0.2">
      <c r="B28" s="19" t="s">
        <v>47</v>
      </c>
      <c r="C28" s="20" t="s">
        <v>34</v>
      </c>
      <c r="R28" s="90"/>
    </row>
    <row r="29" spans="1:38" ht="18.75" customHeight="1" thickBot="1" x14ac:dyDescent="0.2">
      <c r="B29" s="163" t="s">
        <v>3</v>
      </c>
      <c r="C29" s="163"/>
      <c r="D29" s="163"/>
      <c r="E29" s="252" t="s">
        <v>4</v>
      </c>
      <c r="F29" s="252"/>
      <c r="G29" s="163" t="s">
        <v>5</v>
      </c>
      <c r="H29" s="163"/>
      <c r="I29" s="163"/>
      <c r="J29" s="163"/>
      <c r="K29" s="163"/>
      <c r="L29" s="163"/>
      <c r="M29" s="196" t="s">
        <v>48</v>
      </c>
      <c r="N29" s="197"/>
      <c r="O29" s="198"/>
      <c r="R29" s="90"/>
      <c r="S29" s="6" t="s">
        <v>20</v>
      </c>
      <c r="T29" s="4"/>
      <c r="U29" s="4"/>
      <c r="V29" s="264">
        <v>1</v>
      </c>
      <c r="W29" s="265"/>
      <c r="X29" s="266"/>
    </row>
    <row r="30" spans="1:38" ht="18.75" customHeight="1" thickBot="1" x14ac:dyDescent="0.2">
      <c r="B30" s="163" t="s">
        <v>49</v>
      </c>
      <c r="C30" s="163"/>
      <c r="D30" s="164"/>
      <c r="E30" s="174"/>
      <c r="F30" s="175"/>
      <c r="G30" s="216" t="str">
        <f>FIXED('単価マスタ（編集禁止！）'!E13,0,FALSE)&amp;'単価マスタ（編集禁止！）'!H13&amp;'単価マスタ（編集禁止！）'!I13&amp;'単価マスタ（編集禁止！）'!L13&amp;FIXED('単価マスタ（編集禁止！）'!M13,0,FALSE)</f>
        <v>2,558,000－（19－児童数）×29,000</v>
      </c>
      <c r="H30" s="267"/>
      <c r="I30" s="267"/>
      <c r="J30" s="267"/>
      <c r="K30" s="267"/>
      <c r="L30" s="267"/>
      <c r="M30" s="214" t="str">
        <f>IF(ISBLANK(E30),"",'単価マスタ（編集禁止！）'!E13-(19-E30)*'単価マスタ（編集禁止！）'!M13)</f>
        <v/>
      </c>
      <c r="N30" s="215" t="str">
        <f>IF(ISBLANK(K30),"",I30-(19-K30)*27000)</f>
        <v/>
      </c>
      <c r="O30" s="216" t="str">
        <f>IF(ISBLANK(L30),"",J30-(19-L30)*27000)</f>
        <v/>
      </c>
      <c r="R30" s="90"/>
      <c r="S30" s="6" t="s">
        <v>70</v>
      </c>
      <c r="T30" s="4"/>
      <c r="U30" s="4"/>
      <c r="V30" s="189"/>
      <c r="W30" s="190"/>
      <c r="X30" s="191"/>
      <c r="Z30" s="6" t="s">
        <v>48</v>
      </c>
      <c r="AA30" s="2"/>
      <c r="AB30" s="214">
        <f>IF(V29=1,IF(V30&gt;'単価マスタ（編集禁止！）'!N38,'単価マスタ（編集禁止！）'!N38,V30),IF(V29=2,IF(V30&gt;'単価マスタ（編集禁止！）'!N39,'単価マスタ（編集禁止！）'!N39,V30),0))</f>
        <v>0</v>
      </c>
      <c r="AC30" s="215"/>
      <c r="AD30" s="216"/>
    </row>
    <row r="31" spans="1:38" ht="18.75" customHeight="1" x14ac:dyDescent="0.15">
      <c r="B31" s="163" t="s">
        <v>6</v>
      </c>
      <c r="C31" s="163"/>
      <c r="D31" s="164"/>
      <c r="E31" s="174">
        <v>20</v>
      </c>
      <c r="F31" s="175"/>
      <c r="G31" s="173" t="str">
        <f>FIXED('単価マスタ（編集禁止！）'!E14,0,FALSE)&amp;'単価マスタ（編集禁止！）'!H14&amp;'単価マスタ（編集禁止！）'!I14&amp;'単価マスタ（編集禁止！）'!L14&amp;FIXED('単価マスタ（編集禁止！）'!M14,0,FALSE)</f>
        <v>4,734,000－（36－児童数）×26,000</v>
      </c>
      <c r="H31" s="163"/>
      <c r="I31" s="163"/>
      <c r="J31" s="163"/>
      <c r="K31" s="163"/>
      <c r="L31" s="163"/>
      <c r="M31" s="214">
        <f>IF(ISBLANK(E31),"",'単価マスタ（編集禁止！）'!E14-(36-E31)*'単価マスタ（編集禁止！）'!M14)</f>
        <v>4318000</v>
      </c>
      <c r="N31" s="215"/>
      <c r="O31" s="216"/>
      <c r="R31" s="90"/>
    </row>
    <row r="32" spans="1:38" ht="18.75" customHeight="1" x14ac:dyDescent="0.15">
      <c r="B32" s="163" t="s">
        <v>7</v>
      </c>
      <c r="C32" s="163"/>
      <c r="D32" s="164"/>
      <c r="E32" s="174"/>
      <c r="F32" s="175"/>
      <c r="G32" s="268">
        <f>'単価マスタ（編集禁止！）'!E15</f>
        <v>4734000</v>
      </c>
      <c r="H32" s="163"/>
      <c r="I32" s="163"/>
      <c r="J32" s="163"/>
      <c r="K32" s="163"/>
      <c r="L32" s="163"/>
      <c r="M32" s="214" t="str">
        <f>IF(ISBLANK(E32),"",'単価マスタ（編集禁止！）'!E15)</f>
        <v/>
      </c>
      <c r="N32" s="215"/>
      <c r="O32" s="216"/>
      <c r="R32" s="147" t="s">
        <v>16</v>
      </c>
      <c r="S32" s="148" t="s">
        <v>59</v>
      </c>
      <c r="T32" s="146"/>
      <c r="U32" s="146"/>
      <c r="V32" s="146"/>
      <c r="W32" s="146"/>
      <c r="X32" s="146"/>
      <c r="Y32" s="146"/>
      <c r="Z32" s="146"/>
      <c r="AA32" s="146"/>
      <c r="AB32" s="146"/>
    </row>
    <row r="33" spans="2:34" ht="18.75" customHeight="1" x14ac:dyDescent="0.15">
      <c r="B33" s="163" t="s">
        <v>8</v>
      </c>
      <c r="C33" s="163"/>
      <c r="D33" s="164"/>
      <c r="E33" s="174"/>
      <c r="F33" s="175"/>
      <c r="G33" s="268" t="str">
        <f>FIXED('単価マスタ（編集禁止！）'!E16,0,FALSE)&amp;'単価マスタ（編集禁止！）'!H16&amp;'単価マスタ（編集禁止！）'!I16&amp;'単価マスタ（編集禁止！）'!L16&amp;FIXED('単価マスタ（編集禁止！）'!M16,0,FALSE)</f>
        <v>4,734,000－（児童数-45）×69,000</v>
      </c>
      <c r="H33" s="163"/>
      <c r="I33" s="163"/>
      <c r="J33" s="163"/>
      <c r="K33" s="163"/>
      <c r="L33" s="163"/>
      <c r="M33" s="214" t="str">
        <f>IF(ISBLANK(E33),"",'単価マスタ（編集禁止！）'!E16-(E33-45)*'単価マスタ（編集禁止！）'!M16)</f>
        <v/>
      </c>
      <c r="N33" s="215"/>
      <c r="O33" s="216"/>
      <c r="R33" s="149"/>
      <c r="S33" s="146" t="str">
        <f>"3人以上障害児受入れの際に、Eに加えて専門職員を配置。年額"&amp;FIXED('単価マスタ（編集禁止！）'!B43,0,FALSE)&amp;"円"</f>
        <v>3人以上障害児受入れの際に、Eに加えて専門職員を配置。年額2,000,000円</v>
      </c>
      <c r="T33" s="146"/>
      <c r="U33" s="146"/>
      <c r="V33" s="146"/>
      <c r="W33" s="146"/>
      <c r="X33" s="146"/>
      <c r="Y33" s="146"/>
      <c r="Z33" s="146"/>
      <c r="AA33" s="146"/>
      <c r="AB33" s="146"/>
    </row>
    <row r="34" spans="2:34" ht="18.75" customHeight="1" x14ac:dyDescent="0.15">
      <c r="B34" s="163" t="s">
        <v>50</v>
      </c>
      <c r="C34" s="163"/>
      <c r="D34" s="164"/>
      <c r="E34" s="174"/>
      <c r="F34" s="175"/>
      <c r="G34" s="268">
        <f>'単価マスタ（編集禁止！）'!E17</f>
        <v>2917000</v>
      </c>
      <c r="H34" s="163"/>
      <c r="I34" s="163"/>
      <c r="J34" s="163"/>
      <c r="K34" s="163"/>
      <c r="L34" s="163"/>
      <c r="M34" s="214" t="str">
        <f>IF(ISBLANK(E34),"",'単価マスタ（編集禁止！）'!E17)</f>
        <v/>
      </c>
      <c r="N34" s="215"/>
      <c r="O34" s="216"/>
      <c r="R34" s="90"/>
      <c r="S34" s="6" t="s">
        <v>56</v>
      </c>
      <c r="T34" s="4"/>
      <c r="U34" s="4"/>
      <c r="V34" s="174"/>
      <c r="W34" s="217"/>
      <c r="X34" s="175"/>
      <c r="Z34" s="6" t="s">
        <v>48</v>
      </c>
      <c r="AA34" s="2"/>
      <c r="AB34" s="214">
        <f>IF(V34&gt;'単価マスタ（編集禁止！）'!B43,'単価マスタ（編集禁止！）'!B43,V34)</f>
        <v>0</v>
      </c>
      <c r="AC34" s="215"/>
      <c r="AD34" s="216"/>
    </row>
    <row r="35" spans="2:34" ht="18.75" customHeight="1" x14ac:dyDescent="0.15">
      <c r="R35" s="90"/>
    </row>
    <row r="36" spans="2:34" ht="18.75" customHeight="1" x14ac:dyDescent="0.15">
      <c r="B36" s="19" t="s">
        <v>23</v>
      </c>
      <c r="C36" s="20" t="s">
        <v>36</v>
      </c>
      <c r="R36" s="147" t="s">
        <v>98</v>
      </c>
      <c r="S36" s="148" t="s">
        <v>43</v>
      </c>
      <c r="T36" s="146"/>
      <c r="U36" s="146"/>
      <c r="V36" s="146"/>
      <c r="W36" s="146"/>
      <c r="X36" s="146"/>
      <c r="Y36" s="146"/>
      <c r="Z36" s="146"/>
      <c r="AA36" s="146"/>
    </row>
    <row r="37" spans="2:34" ht="18.75" customHeight="1" thickBot="1" x14ac:dyDescent="0.2">
      <c r="B37" s="252" t="s">
        <v>51</v>
      </c>
      <c r="C37" s="252"/>
      <c r="D37" s="252"/>
      <c r="E37" s="163" t="s">
        <v>5</v>
      </c>
      <c r="F37" s="163"/>
      <c r="G37" s="163"/>
      <c r="H37" s="163"/>
      <c r="I37" s="163"/>
      <c r="J37" s="163"/>
      <c r="K37" s="163" t="s">
        <v>48</v>
      </c>
      <c r="L37" s="163"/>
      <c r="M37" s="163"/>
      <c r="R37" s="149"/>
      <c r="S37" s="146" t="str">
        <f>"児童数数19人以下のクラブへの支援員配置補助。年額"&amp;FIXED('単価マスタ（編集禁止！）'!B47,0,FALSE)&amp;"円"</f>
        <v>児童数数19人以下のクラブへの支援員配置補助。年額625,000円</v>
      </c>
      <c r="T37" s="146"/>
      <c r="U37" s="146"/>
      <c r="V37" s="146"/>
      <c r="W37" s="146"/>
      <c r="X37" s="146"/>
      <c r="Y37" s="146"/>
      <c r="Z37" s="146"/>
      <c r="AA37" s="146"/>
    </row>
    <row r="38" spans="2:34" ht="18.75" customHeight="1" thickBot="1" x14ac:dyDescent="0.2">
      <c r="B38" s="269"/>
      <c r="C38" s="270"/>
      <c r="D38" s="271"/>
      <c r="E38" s="173" t="str">
        <f>'単価マスタ（編集禁止！）'!B21&amp;'単価マスタ（編集禁止！）'!F21&amp;FIXED('単価マスタ（編集禁止！）'!G21,0,FALSE)</f>
        <v>（年間開所日数－250）×19,000</v>
      </c>
      <c r="F38" s="163"/>
      <c r="G38" s="163"/>
      <c r="H38" s="163"/>
      <c r="I38" s="163"/>
      <c r="J38" s="163"/>
      <c r="K38" s="267" t="str">
        <f>IF((B38-250)*'単価マスタ（編集禁止！）'!G21&lt;0,"",(B38-250)*'単価マスタ（編集禁止！）'!G21)</f>
        <v/>
      </c>
      <c r="L38" s="267"/>
      <c r="M38" s="267"/>
      <c r="R38" s="90"/>
      <c r="S38" s="6" t="s">
        <v>22</v>
      </c>
      <c r="T38" s="4"/>
      <c r="U38" s="4"/>
      <c r="V38" s="174"/>
      <c r="W38" s="217"/>
      <c r="X38" s="175"/>
      <c r="Z38" s="6" t="s">
        <v>48</v>
      </c>
      <c r="AA38" s="2"/>
      <c r="AB38" s="214">
        <f>IF(V38="〇",'単価マスタ（編集禁止！）'!B47,0)</f>
        <v>0</v>
      </c>
      <c r="AC38" s="215"/>
      <c r="AD38" s="216"/>
    </row>
    <row r="39" spans="2:34" ht="18.75" customHeight="1" x14ac:dyDescent="0.15">
      <c r="R39" s="90"/>
    </row>
    <row r="40" spans="2:34" ht="18.75" customHeight="1" x14ac:dyDescent="0.15">
      <c r="B40" s="19" t="s">
        <v>27</v>
      </c>
      <c r="C40" s="20" t="s">
        <v>100</v>
      </c>
      <c r="R40" s="19" t="s">
        <v>99</v>
      </c>
      <c r="S40" s="20" t="s">
        <v>44</v>
      </c>
    </row>
    <row r="41" spans="2:34" ht="18.75" customHeight="1" thickBot="1" x14ac:dyDescent="0.2">
      <c r="B41" s="6"/>
      <c r="C41" s="2"/>
      <c r="D41" s="68" t="s">
        <v>31</v>
      </c>
      <c r="E41" s="69"/>
      <c r="F41" s="69"/>
      <c r="G41" s="70"/>
      <c r="H41" s="68" t="s">
        <v>54</v>
      </c>
      <c r="I41" s="69"/>
      <c r="J41" s="69"/>
      <c r="K41" s="70"/>
      <c r="L41" s="3"/>
      <c r="M41" s="3"/>
      <c r="N41" s="3"/>
      <c r="O41" s="3"/>
      <c r="S41" s="1" t="s">
        <v>66</v>
      </c>
    </row>
    <row r="42" spans="2:34" ht="18.75" customHeight="1" thickBot="1" x14ac:dyDescent="0.2">
      <c r="B42" s="163" t="s">
        <v>26</v>
      </c>
      <c r="C42" s="164"/>
      <c r="D42" s="67"/>
      <c r="E42" s="85" t="s">
        <v>52</v>
      </c>
      <c r="F42" s="67"/>
      <c r="G42" s="85" t="s">
        <v>53</v>
      </c>
      <c r="H42" s="67"/>
      <c r="I42" s="85" t="s">
        <v>52</v>
      </c>
      <c r="J42" s="67"/>
      <c r="K42" s="86" t="s">
        <v>53</v>
      </c>
      <c r="L42" s="3"/>
      <c r="M42" s="3"/>
      <c r="N42" s="3"/>
      <c r="O42" s="3"/>
      <c r="S42" s="1" t="s">
        <v>68</v>
      </c>
    </row>
    <row r="43" spans="2:34" ht="18.75" customHeight="1" thickBot="1" x14ac:dyDescent="0.2">
      <c r="B43" s="51"/>
      <c r="C43" s="51"/>
      <c r="D43" s="50"/>
      <c r="E43" s="50"/>
      <c r="F43" s="48"/>
      <c r="G43" s="50"/>
      <c r="H43" s="50"/>
      <c r="I43" s="48"/>
      <c r="J43" s="50"/>
      <c r="K43" s="50"/>
      <c r="L43" s="48"/>
      <c r="M43" s="50"/>
      <c r="N43" s="50"/>
      <c r="O43" s="48"/>
      <c r="S43" s="163"/>
      <c r="T43" s="163"/>
      <c r="U43" s="163" t="s">
        <v>19</v>
      </c>
      <c r="V43" s="163"/>
      <c r="W43" s="163"/>
      <c r="X43" s="163"/>
      <c r="Y43" s="163" t="s">
        <v>21</v>
      </c>
      <c r="Z43" s="163"/>
      <c r="AA43" s="252" t="s">
        <v>17</v>
      </c>
      <c r="AB43" s="252"/>
      <c r="AC43" s="163" t="s">
        <v>18</v>
      </c>
      <c r="AD43" s="163"/>
    </row>
    <row r="44" spans="2:34" ht="18.75" customHeight="1" thickBot="1" x14ac:dyDescent="0.2">
      <c r="B44" s="164" t="s">
        <v>5</v>
      </c>
      <c r="C44" s="176"/>
      <c r="D44" s="176"/>
      <c r="E44" s="176"/>
      <c r="F44" s="176"/>
      <c r="G44" s="176"/>
      <c r="H44" s="176"/>
      <c r="I44" s="176"/>
      <c r="J44" s="176"/>
      <c r="K44" s="176"/>
      <c r="L44" s="176"/>
      <c r="M44" s="164" t="s">
        <v>48</v>
      </c>
      <c r="N44" s="176"/>
      <c r="O44" s="173"/>
      <c r="S44" s="13" t="s">
        <v>25</v>
      </c>
      <c r="T44" s="14"/>
      <c r="U44" s="164" t="s">
        <v>30</v>
      </c>
      <c r="V44" s="176"/>
      <c r="W44" s="176"/>
      <c r="X44" s="173"/>
      <c r="Y44" s="214">
        <f>'単価マスタ（編集禁止！）'!H51</f>
        <v>131000</v>
      </c>
      <c r="Z44" s="215"/>
      <c r="AA44" s="272"/>
      <c r="AB44" s="273"/>
      <c r="AC44" s="215">
        <f>Y44*AA44</f>
        <v>0</v>
      </c>
      <c r="AD44" s="216"/>
    </row>
    <row r="45" spans="2:34" ht="18.75" customHeight="1" thickBot="1" x14ac:dyDescent="0.2">
      <c r="B45" s="276" t="s">
        <v>226</v>
      </c>
      <c r="C45" s="277"/>
      <c r="D45" s="277"/>
      <c r="E45" s="277"/>
      <c r="F45" s="278"/>
      <c r="G45" s="164" t="str">
        <f>IFERROR(IF(((H42&amp;":"&amp;J42)-(D42&amp;":"&amp;F42))*24&gt;6,IF(((H42&amp;":"&amp;J42)-(18&amp;":"&amp;0))*24&gt;0,MIN((((H42&amp;":"&amp;J42)-(18&amp;":"&amp;0))*24),(((H42&amp;":"&amp;J42)-(D42&amp;":"&amp;F42))*24-6)),0)),"")</f>
        <v/>
      </c>
      <c r="H45" s="173"/>
      <c r="I45" s="87" t="s">
        <v>24</v>
      </c>
      <c r="J45" s="214">
        <f>'単価マスタ（編集禁止！）'!K25</f>
        <v>409000</v>
      </c>
      <c r="K45" s="215"/>
      <c r="L45" s="216"/>
      <c r="M45" s="214" t="str">
        <f>IFERROR(G45*J45,"")</f>
        <v/>
      </c>
      <c r="N45" s="215"/>
      <c r="O45" s="216"/>
      <c r="P45" s="3"/>
      <c r="S45" s="15"/>
      <c r="T45" s="3"/>
      <c r="U45" s="164" t="s">
        <v>62</v>
      </c>
      <c r="V45" s="176"/>
      <c r="W45" s="176"/>
      <c r="X45" s="173"/>
      <c r="Y45" s="214">
        <f>'単価マスタ（編集禁止！）'!H52</f>
        <v>263000</v>
      </c>
      <c r="Z45" s="275"/>
      <c r="AA45" s="272"/>
      <c r="AB45" s="273"/>
      <c r="AC45" s="274">
        <f t="shared" ref="AC45:AC46" si="3">Y45*AA45</f>
        <v>0</v>
      </c>
      <c r="AD45" s="216"/>
    </row>
    <row r="46" spans="2:34" ht="18.75" customHeight="1" thickBot="1" x14ac:dyDescent="0.2">
      <c r="B46" s="49"/>
      <c r="C46" s="49"/>
      <c r="D46" s="50"/>
      <c r="E46" s="50"/>
      <c r="F46" s="48"/>
      <c r="G46" s="50"/>
      <c r="H46" s="50"/>
      <c r="I46" s="48"/>
      <c r="J46" s="50"/>
      <c r="K46" s="50"/>
      <c r="L46" s="48"/>
      <c r="M46" s="50"/>
      <c r="N46" s="50"/>
      <c r="O46" s="48"/>
      <c r="P46" s="3"/>
      <c r="S46" s="15"/>
      <c r="T46" s="3"/>
      <c r="U46" s="164" t="s">
        <v>63</v>
      </c>
      <c r="V46" s="176"/>
      <c r="W46" s="176"/>
      <c r="X46" s="173"/>
      <c r="Y46" s="214">
        <f>'単価マスタ（編集禁止！）'!H53</f>
        <v>394000</v>
      </c>
      <c r="Z46" s="275"/>
      <c r="AA46" s="272"/>
      <c r="AB46" s="273"/>
      <c r="AC46" s="274">
        <f t="shared" si="3"/>
        <v>0</v>
      </c>
      <c r="AD46" s="216"/>
    </row>
    <row r="47" spans="2:34" s="3" customFormat="1" ht="18.75" customHeight="1" thickBot="1" x14ac:dyDescent="0.2">
      <c r="B47" s="52" t="s">
        <v>13</v>
      </c>
      <c r="C47" s="20" t="s">
        <v>105</v>
      </c>
      <c r="D47" s="50"/>
      <c r="E47" s="50"/>
      <c r="F47" s="48"/>
      <c r="G47" s="50"/>
      <c r="H47" s="50"/>
      <c r="I47" s="48"/>
      <c r="J47" s="50"/>
      <c r="K47" s="50"/>
      <c r="L47" s="48"/>
      <c r="M47" s="50"/>
      <c r="N47" s="50"/>
      <c r="O47" s="48"/>
      <c r="P47" s="48"/>
      <c r="R47" s="1"/>
      <c r="S47" s="7"/>
      <c r="T47" s="16"/>
      <c r="U47" s="4"/>
      <c r="V47" s="4"/>
      <c r="W47" s="4"/>
      <c r="X47" s="4"/>
      <c r="Y47" s="4"/>
      <c r="Z47" s="4"/>
      <c r="AA47" s="16"/>
      <c r="AC47" s="254">
        <f>SUM(AC44:AD46)</f>
        <v>0</v>
      </c>
      <c r="AD47" s="256"/>
      <c r="AE47" s="1"/>
      <c r="AF47" s="1"/>
      <c r="AG47" s="1"/>
      <c r="AH47" s="1"/>
    </row>
    <row r="48" spans="2:34" s="3" customFormat="1" ht="18.75" customHeight="1" thickBot="1" x14ac:dyDescent="0.2">
      <c r="B48" s="6"/>
      <c r="C48" s="2"/>
      <c r="D48" s="64" t="s">
        <v>51</v>
      </c>
      <c r="E48" s="65"/>
      <c r="F48" s="13" t="s">
        <v>31</v>
      </c>
      <c r="G48" s="4"/>
      <c r="H48" s="14"/>
      <c r="I48" s="2"/>
      <c r="J48" s="13" t="s">
        <v>54</v>
      </c>
      <c r="K48" s="4"/>
      <c r="L48" s="14"/>
      <c r="M48" s="2"/>
      <c r="O48" s="1"/>
      <c r="P48" s="48"/>
      <c r="R48" s="1"/>
      <c r="S48" s="6" t="s">
        <v>67</v>
      </c>
      <c r="T48" s="4"/>
      <c r="U48" s="4"/>
      <c r="V48" s="4"/>
      <c r="W48" s="4"/>
      <c r="X48" s="4"/>
      <c r="Y48" s="4"/>
      <c r="Z48" s="4"/>
      <c r="AA48" s="16"/>
      <c r="AB48" s="4"/>
      <c r="AC48" s="189"/>
      <c r="AD48" s="191"/>
      <c r="AE48" s="1"/>
      <c r="AF48" s="1"/>
      <c r="AG48" s="1"/>
      <c r="AH48" s="1"/>
    </row>
    <row r="49" spans="2:34" s="3" customFormat="1" ht="18.75" customHeight="1" thickBot="1" x14ac:dyDescent="0.2">
      <c r="B49" s="163" t="s">
        <v>29</v>
      </c>
      <c r="C49" s="164"/>
      <c r="D49" s="88"/>
      <c r="E49" s="66" t="s">
        <v>108</v>
      </c>
      <c r="F49" s="67"/>
      <c r="G49" s="4" t="s">
        <v>52</v>
      </c>
      <c r="H49" s="67"/>
      <c r="I49" s="4" t="s">
        <v>53</v>
      </c>
      <c r="J49" s="67"/>
      <c r="K49" s="4" t="s">
        <v>52</v>
      </c>
      <c r="L49" s="67"/>
      <c r="M49" s="2" t="s">
        <v>53</v>
      </c>
      <c r="O49" s="1"/>
      <c r="P49" s="48"/>
      <c r="R49" s="1"/>
      <c r="S49" s="13" t="s">
        <v>64</v>
      </c>
      <c r="T49" s="14"/>
      <c r="U49" s="14"/>
      <c r="V49" s="14"/>
      <c r="W49" s="14"/>
      <c r="X49" s="14"/>
      <c r="Y49" s="14"/>
      <c r="Z49" s="14"/>
      <c r="AA49" s="14"/>
      <c r="AB49" s="78"/>
      <c r="AC49" s="285">
        <f>'単価マスタ（編集禁止！）'!H54</f>
        <v>919000</v>
      </c>
      <c r="AD49" s="286"/>
      <c r="AE49" s="1"/>
      <c r="AF49" s="1"/>
      <c r="AG49" s="1"/>
      <c r="AH49" s="1"/>
    </row>
    <row r="50" spans="2:34" s="3" customFormat="1" ht="18.75" customHeight="1" thickTop="1" thickBot="1" x14ac:dyDescent="0.2">
      <c r="B50" s="163" t="s">
        <v>106</v>
      </c>
      <c r="C50" s="164"/>
      <c r="D50" s="88"/>
      <c r="E50" s="66" t="s">
        <v>108</v>
      </c>
      <c r="F50" s="67"/>
      <c r="G50" s="4" t="s">
        <v>52</v>
      </c>
      <c r="H50" s="67"/>
      <c r="I50" s="4" t="s">
        <v>53</v>
      </c>
      <c r="J50" s="67"/>
      <c r="K50" s="4" t="s">
        <v>52</v>
      </c>
      <c r="L50" s="67"/>
      <c r="M50" s="2" t="s">
        <v>53</v>
      </c>
      <c r="O50" s="1"/>
      <c r="P50" s="48"/>
      <c r="R50" s="1"/>
      <c r="S50" s="79" t="s">
        <v>65</v>
      </c>
      <c r="T50" s="80"/>
      <c r="U50" s="80"/>
      <c r="V50" s="80"/>
      <c r="W50" s="80"/>
      <c r="X50" s="80"/>
      <c r="Y50" s="80"/>
      <c r="Z50" s="80"/>
      <c r="AA50" s="80"/>
      <c r="AB50" s="81"/>
      <c r="AC50" s="287">
        <f>MIN(AC47:AD49)</f>
        <v>0</v>
      </c>
      <c r="AD50" s="288"/>
      <c r="AE50" s="1"/>
      <c r="AF50" s="1"/>
      <c r="AG50" s="1"/>
      <c r="AH50" s="1"/>
    </row>
    <row r="51" spans="2:34" s="3" customFormat="1" ht="18.75" customHeight="1" thickBot="1" x14ac:dyDescent="0.2">
      <c r="B51" s="164" t="s">
        <v>107</v>
      </c>
      <c r="C51" s="176"/>
      <c r="D51" s="88"/>
      <c r="E51" s="66" t="s">
        <v>108</v>
      </c>
      <c r="F51" s="67"/>
      <c r="G51" s="4" t="s">
        <v>52</v>
      </c>
      <c r="H51" s="67"/>
      <c r="I51" s="4" t="s">
        <v>53</v>
      </c>
      <c r="J51" s="67"/>
      <c r="K51" s="4" t="s">
        <v>52</v>
      </c>
      <c r="L51" s="67"/>
      <c r="M51" s="2" t="s">
        <v>53</v>
      </c>
      <c r="O51" s="1"/>
      <c r="P51" s="48"/>
      <c r="R51" s="1"/>
      <c r="S51" s="1"/>
      <c r="T51" s="1"/>
      <c r="U51" s="1"/>
      <c r="V51" s="1"/>
      <c r="W51" s="1"/>
      <c r="X51" s="1"/>
      <c r="Y51" s="1"/>
      <c r="Z51" s="1"/>
      <c r="AA51" s="1"/>
      <c r="AB51" s="1"/>
      <c r="AC51" s="1"/>
      <c r="AD51" s="1"/>
      <c r="AE51" s="1"/>
      <c r="AF51" s="1"/>
      <c r="AG51" s="1"/>
      <c r="AH51" s="1"/>
    </row>
    <row r="52" spans="2:34" ht="18.75" customHeight="1" x14ac:dyDescent="0.15">
      <c r="B52" s="12"/>
      <c r="C52" s="12"/>
      <c r="D52" s="49"/>
      <c r="E52" s="49"/>
      <c r="F52" s="50"/>
      <c r="G52" s="50"/>
      <c r="H52" s="48"/>
      <c r="I52" s="50"/>
      <c r="J52" s="50"/>
      <c r="K52" s="48"/>
      <c r="L52" s="50"/>
      <c r="M52" s="50"/>
      <c r="N52" s="48"/>
      <c r="O52" s="50"/>
      <c r="R52" s="147" t="s">
        <v>101</v>
      </c>
      <c r="S52" s="146" t="s">
        <v>102</v>
      </c>
      <c r="T52" s="146"/>
      <c r="U52" s="146"/>
      <c r="V52" s="146"/>
      <c r="W52" s="146"/>
      <c r="X52" s="146"/>
      <c r="Y52" s="146"/>
      <c r="Z52" s="146"/>
      <c r="AA52" s="146"/>
      <c r="AB52" s="146"/>
      <c r="AC52" s="146"/>
      <c r="AD52" s="103"/>
      <c r="AE52" s="103"/>
    </row>
    <row r="53" spans="2:34" ht="18.75" customHeight="1" x14ac:dyDescent="0.15">
      <c r="R53" s="147"/>
      <c r="S53" s="146" t="s">
        <v>115</v>
      </c>
      <c r="T53" s="146"/>
      <c r="U53" s="146"/>
      <c r="V53" s="146"/>
      <c r="W53" s="146"/>
      <c r="X53" s="146"/>
      <c r="Y53" s="146"/>
      <c r="Z53" s="146"/>
      <c r="AA53" s="146"/>
      <c r="AB53" s="146"/>
      <c r="AC53" s="146"/>
      <c r="AD53" s="103"/>
      <c r="AE53" s="103"/>
    </row>
    <row r="54" spans="2:34" ht="18.75" customHeight="1" x14ac:dyDescent="0.15">
      <c r="R54" s="103"/>
      <c r="S54" s="6" t="s">
        <v>116</v>
      </c>
      <c r="T54" s="104"/>
      <c r="U54" s="104"/>
      <c r="V54" s="279"/>
      <c r="W54" s="280"/>
      <c r="X54" s="281"/>
      <c r="Y54" s="103"/>
      <c r="Z54" s="6" t="s">
        <v>48</v>
      </c>
      <c r="AA54" s="105"/>
      <c r="AB54" s="282">
        <f>IF(V54&gt;'単価マスタ（編集禁止！）'!B58,'単価マスタ（編集禁止！）'!B58,V54)</f>
        <v>0</v>
      </c>
      <c r="AC54" s="283"/>
      <c r="AD54" s="284"/>
      <c r="AE54" s="103"/>
    </row>
    <row r="56" spans="2:34" ht="18.75" customHeight="1" x14ac:dyDescent="0.15">
      <c r="P56" s="50"/>
    </row>
  </sheetData>
  <mergeCells count="149">
    <mergeCell ref="B51:C51"/>
    <mergeCell ref="V54:X54"/>
    <mergeCell ref="AB54:AD54"/>
    <mergeCell ref="AC47:AD47"/>
    <mergeCell ref="AC48:AD48"/>
    <mergeCell ref="B49:C49"/>
    <mergeCell ref="AC49:AD49"/>
    <mergeCell ref="B50:C50"/>
    <mergeCell ref="AC50:AD50"/>
    <mergeCell ref="AA45:AB45"/>
    <mergeCell ref="AC45:AD45"/>
    <mergeCell ref="U46:X46"/>
    <mergeCell ref="Y46:Z46"/>
    <mergeCell ref="AA46:AB46"/>
    <mergeCell ref="AC46:AD46"/>
    <mergeCell ref="B45:F45"/>
    <mergeCell ref="G45:H45"/>
    <mergeCell ref="J45:L45"/>
    <mergeCell ref="M45:O45"/>
    <mergeCell ref="U45:X45"/>
    <mergeCell ref="Y45:Z45"/>
    <mergeCell ref="B37:D37"/>
    <mergeCell ref="E37:J37"/>
    <mergeCell ref="K37:M37"/>
    <mergeCell ref="B38:D38"/>
    <mergeCell ref="E38:J38"/>
    <mergeCell ref="K38:M38"/>
    <mergeCell ref="V38:X38"/>
    <mergeCell ref="AB38:AD38"/>
    <mergeCell ref="B44:L44"/>
    <mergeCell ref="M44:O44"/>
    <mergeCell ref="U44:X44"/>
    <mergeCell ref="Y44:Z44"/>
    <mergeCell ref="AA44:AB44"/>
    <mergeCell ref="AC44:AD44"/>
    <mergeCell ref="B42:C42"/>
    <mergeCell ref="S43:T43"/>
    <mergeCell ref="U43:X43"/>
    <mergeCell ref="Y43:Z43"/>
    <mergeCell ref="AA43:AB43"/>
    <mergeCell ref="AC43:AD43"/>
    <mergeCell ref="B33:D33"/>
    <mergeCell ref="E33:F33"/>
    <mergeCell ref="G33:L33"/>
    <mergeCell ref="M33:O33"/>
    <mergeCell ref="B34:D34"/>
    <mergeCell ref="E34:F34"/>
    <mergeCell ref="G34:L34"/>
    <mergeCell ref="M34:O34"/>
    <mergeCell ref="AB30:AD30"/>
    <mergeCell ref="B31:D31"/>
    <mergeCell ref="E31:F31"/>
    <mergeCell ref="G31:L31"/>
    <mergeCell ref="M31:O31"/>
    <mergeCell ref="B32:D32"/>
    <mergeCell ref="E32:F32"/>
    <mergeCell ref="G32:L32"/>
    <mergeCell ref="M32:O32"/>
    <mergeCell ref="V34:X34"/>
    <mergeCell ref="AB34:AD34"/>
    <mergeCell ref="V29:X29"/>
    <mergeCell ref="B30:D30"/>
    <mergeCell ref="E30:F30"/>
    <mergeCell ref="G30:L30"/>
    <mergeCell ref="M30:O30"/>
    <mergeCell ref="V30:X30"/>
    <mergeCell ref="B25:E25"/>
    <mergeCell ref="M25:O25"/>
    <mergeCell ref="B29:D29"/>
    <mergeCell ref="E29:F29"/>
    <mergeCell ref="G29:L29"/>
    <mergeCell ref="M29:O29"/>
    <mergeCell ref="AA23:AB23"/>
    <mergeCell ref="AB24:AC24"/>
    <mergeCell ref="AB20:AD20"/>
    <mergeCell ref="B21:E22"/>
    <mergeCell ref="F21:F22"/>
    <mergeCell ref="G21:I22"/>
    <mergeCell ref="J21:L22"/>
    <mergeCell ref="M21:O22"/>
    <mergeCell ref="B19:E20"/>
    <mergeCell ref="F19:F20"/>
    <mergeCell ref="G19:I20"/>
    <mergeCell ref="J19:L20"/>
    <mergeCell ref="M19:O20"/>
    <mergeCell ref="V20:X20"/>
    <mergeCell ref="B17:E17"/>
    <mergeCell ref="G17:I17"/>
    <mergeCell ref="J17:L17"/>
    <mergeCell ref="M17:O17"/>
    <mergeCell ref="B18:E18"/>
    <mergeCell ref="G18:I18"/>
    <mergeCell ref="J18:L18"/>
    <mergeCell ref="M18:O18"/>
    <mergeCell ref="B23:E24"/>
    <mergeCell ref="F23:F24"/>
    <mergeCell ref="G23:I24"/>
    <mergeCell ref="J23:L24"/>
    <mergeCell ref="M23:O24"/>
    <mergeCell ref="M15:O15"/>
    <mergeCell ref="B16:E16"/>
    <mergeCell ref="G16:I16"/>
    <mergeCell ref="J16:L16"/>
    <mergeCell ref="M16:O16"/>
    <mergeCell ref="V16:X16"/>
    <mergeCell ref="G13:I13"/>
    <mergeCell ref="J13:L13"/>
    <mergeCell ref="G14:I14"/>
    <mergeCell ref="J14:L14"/>
    <mergeCell ref="B15:E15"/>
    <mergeCell ref="G15:I15"/>
    <mergeCell ref="J15:L15"/>
    <mergeCell ref="B11:E14"/>
    <mergeCell ref="G11:I11"/>
    <mergeCell ref="J11:L11"/>
    <mergeCell ref="M11:O14"/>
    <mergeCell ref="R11:AB11"/>
    <mergeCell ref="AB16:AD16"/>
    <mergeCell ref="AC11:AE11"/>
    <mergeCell ref="G12:I12"/>
    <mergeCell ref="J12:L12"/>
    <mergeCell ref="Z12:AB12"/>
    <mergeCell ref="AC12:AE12"/>
    <mergeCell ref="R9:S9"/>
    <mergeCell ref="T9:U9"/>
    <mergeCell ref="V9:W9"/>
    <mergeCell ref="X9:Y9"/>
    <mergeCell ref="B10:E10"/>
    <mergeCell ref="F10:I10"/>
    <mergeCell ref="J10:L10"/>
    <mergeCell ref="M10:O10"/>
    <mergeCell ref="R7:S7"/>
    <mergeCell ref="T7:U7"/>
    <mergeCell ref="V7:W7"/>
    <mergeCell ref="X7:Y7"/>
    <mergeCell ref="AD7:AE7"/>
    <mergeCell ref="R8:S8"/>
    <mergeCell ref="T8:U8"/>
    <mergeCell ref="V8:W8"/>
    <mergeCell ref="X8:Y8"/>
    <mergeCell ref="B2:AH2"/>
    <mergeCell ref="B4:C5"/>
    <mergeCell ref="D4:N5"/>
    <mergeCell ref="AD5:AE5"/>
    <mergeCell ref="R6:S6"/>
    <mergeCell ref="T6:U6"/>
    <mergeCell ref="V6:W6"/>
    <mergeCell ref="X6:Y6"/>
    <mergeCell ref="AD6:AE6"/>
  </mergeCells>
  <phoneticPr fontId="2"/>
  <dataValidations count="7">
    <dataValidation type="list" allowBlank="1" showInputMessage="1" showErrorMessage="1" sqref="V38:X38">
      <formula1>"〇,×"</formula1>
    </dataValidation>
    <dataValidation type="list" allowBlank="1" showInputMessage="1" showErrorMessage="1" sqref="V29:X29">
      <formula1>"1,2"</formula1>
    </dataValidation>
    <dataValidation type="list" allowBlank="1" showInputMessage="1" showErrorMessage="1" sqref="E34">
      <formula1>"71,72,73,74,75,76,77,78,79,80,81,82,83,84,85,86,87,88,89,90,91,92,93,94,95,96,97,98,99,100,102,103,104,105,106,107,108,109,110,111,112,113,114,115,116,117,118,119,120"</formula1>
    </dataValidation>
    <dataValidation type="list" allowBlank="1" showInputMessage="1" showErrorMessage="1" sqref="E33">
      <formula1>"46,47,48,49,50,51,52,53,54,55,56,57,58,59,60,61,62,63,64,65,66,67,68,69,70"</formula1>
    </dataValidation>
    <dataValidation type="list" allowBlank="1" showInputMessage="1" showErrorMessage="1" sqref="E32">
      <formula1>"36,37,38,39,40,41,42,43,44,45"</formula1>
    </dataValidation>
    <dataValidation type="list" allowBlank="1" showInputMessage="1" showErrorMessage="1" sqref="E31">
      <formula1>"20,21,22,23,24,25,26,27,28,29,30,31,32,33,34,35"</formula1>
    </dataValidation>
    <dataValidation type="list" allowBlank="1" showInputMessage="1" showErrorMessage="1" sqref="E30">
      <formula1>"1,2,3,4,5,6,7,8,9,10,11,12,13,14,15,16,17,18,19"</formula1>
    </dataValidation>
  </dataValidations>
  <printOptions horizontalCentered="1" verticalCentered="1"/>
  <pageMargins left="0.23622047244094491" right="0.23622047244094491" top="0.31496062992125984" bottom="0.31496062992125984" header="0.31496062992125984" footer="0.31496062992125984"/>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3"/>
  <sheetViews>
    <sheetView tabSelected="1" view="pageBreakPreview" topLeftCell="A13" zoomScale="85" zoomScaleNormal="70" zoomScaleSheetLayoutView="85" workbookViewId="0">
      <selection activeCell="D19" sqref="D19"/>
    </sheetView>
  </sheetViews>
  <sheetFormatPr defaultRowHeight="15.75" x14ac:dyDescent="0.15"/>
  <cols>
    <col min="1" max="1" width="4.625" style="1" customWidth="1"/>
    <col min="2" max="2" width="6.75" style="1" customWidth="1"/>
    <col min="3" max="3" width="28.375" style="1" customWidth="1"/>
    <col min="4" max="4" width="13.75" style="1" customWidth="1"/>
    <col min="5" max="5" width="17.625" style="1" customWidth="1"/>
    <col min="6" max="6" width="1.75" style="1" customWidth="1"/>
    <col min="7" max="7" width="6.75" style="1" customWidth="1"/>
    <col min="8" max="8" width="26.5" style="1" customWidth="1"/>
    <col min="9" max="9" width="13.75" style="1" customWidth="1"/>
    <col min="10" max="10" width="17.25" style="1" customWidth="1"/>
    <col min="11" max="16384" width="9" style="1"/>
  </cols>
  <sheetData>
    <row r="1" spans="1:10" ht="16.5" x14ac:dyDescent="0.15">
      <c r="A1" s="113" t="s">
        <v>205</v>
      </c>
    </row>
    <row r="3" spans="1:10" ht="19.5" x14ac:dyDescent="0.15">
      <c r="A3" s="144" t="s">
        <v>204</v>
      </c>
      <c r="B3" s="5"/>
      <c r="C3" s="5"/>
      <c r="D3" s="5"/>
      <c r="E3" s="5"/>
      <c r="F3" s="5"/>
      <c r="G3" s="5"/>
      <c r="H3" s="5"/>
      <c r="I3" s="5"/>
      <c r="J3" s="5"/>
    </row>
    <row r="4" spans="1:10" ht="16.5" x14ac:dyDescent="0.15">
      <c r="A4" s="112"/>
      <c r="B4" s="5"/>
      <c r="C4" s="5"/>
      <c r="D4" s="5"/>
      <c r="E4" s="5"/>
      <c r="F4" s="5"/>
      <c r="G4" s="5"/>
      <c r="H4" s="5"/>
      <c r="I4" s="5"/>
      <c r="J4" s="5"/>
    </row>
    <row r="5" spans="1:10" ht="15.75" customHeight="1" x14ac:dyDescent="0.15">
      <c r="A5" s="5"/>
      <c r="B5" s="5"/>
      <c r="C5" s="5"/>
      <c r="D5" s="5"/>
      <c r="E5" s="5"/>
      <c r="F5" s="289" t="s">
        <v>60</v>
      </c>
      <c r="G5" s="290"/>
      <c r="H5" s="163"/>
      <c r="I5" s="163"/>
      <c r="J5" s="163"/>
    </row>
    <row r="6" spans="1:10" ht="15.75" customHeight="1" x14ac:dyDescent="0.15">
      <c r="A6" s="5"/>
      <c r="B6" s="5"/>
      <c r="C6" s="5"/>
      <c r="D6" s="5"/>
      <c r="E6" s="5"/>
      <c r="F6" s="291"/>
      <c r="G6" s="292"/>
      <c r="H6" s="163"/>
      <c r="I6" s="163"/>
      <c r="J6" s="163"/>
    </row>
    <row r="7" spans="1:10" ht="17.25" thickBot="1" x14ac:dyDescent="0.2">
      <c r="A7" s="113" t="s">
        <v>206</v>
      </c>
      <c r="F7" s="3"/>
    </row>
    <row r="8" spans="1:10" x14ac:dyDescent="0.15">
      <c r="A8" s="299" t="s">
        <v>150</v>
      </c>
      <c r="B8" s="125" t="s">
        <v>187</v>
      </c>
      <c r="C8" s="125"/>
      <c r="D8" s="125"/>
      <c r="E8" s="126"/>
      <c r="F8" s="111" t="s">
        <v>197</v>
      </c>
      <c r="G8" s="133" t="s">
        <v>189</v>
      </c>
      <c r="H8" s="134"/>
      <c r="I8" s="134"/>
      <c r="J8" s="135"/>
    </row>
    <row r="9" spans="1:10" ht="16.5" thickBot="1" x14ac:dyDescent="0.2">
      <c r="A9" s="300"/>
      <c r="B9" s="141" t="s">
        <v>151</v>
      </c>
      <c r="C9" s="140"/>
      <c r="D9" s="107" t="s">
        <v>152</v>
      </c>
      <c r="E9" s="128" t="s">
        <v>153</v>
      </c>
      <c r="F9" s="3"/>
      <c r="G9" s="136" t="s">
        <v>151</v>
      </c>
      <c r="H9" s="78"/>
      <c r="I9" s="108" t="s">
        <v>152</v>
      </c>
      <c r="J9" s="137" t="s">
        <v>153</v>
      </c>
    </row>
    <row r="10" spans="1:10" ht="19.5" customHeight="1" x14ac:dyDescent="0.15">
      <c r="A10" s="300"/>
      <c r="B10" s="293" t="s">
        <v>218</v>
      </c>
      <c r="C10" s="115" t="s">
        <v>154</v>
      </c>
      <c r="D10" s="116"/>
      <c r="E10" s="117"/>
      <c r="F10" s="3"/>
      <c r="G10" s="296" t="s">
        <v>190</v>
      </c>
      <c r="H10" s="116" t="s">
        <v>208</v>
      </c>
      <c r="I10" s="116"/>
      <c r="J10" s="117"/>
    </row>
    <row r="11" spans="1:10" ht="19.5" customHeight="1" x14ac:dyDescent="0.15">
      <c r="A11" s="300"/>
      <c r="B11" s="294"/>
      <c r="C11" s="110" t="s">
        <v>155</v>
      </c>
      <c r="D11" s="106"/>
      <c r="E11" s="118"/>
      <c r="F11" s="3"/>
      <c r="G11" s="297"/>
      <c r="H11" s="106" t="s">
        <v>209</v>
      </c>
      <c r="I11" s="106"/>
      <c r="J11" s="118"/>
    </row>
    <row r="12" spans="1:10" ht="19.5" customHeight="1" x14ac:dyDescent="0.15">
      <c r="A12" s="300"/>
      <c r="B12" s="294"/>
      <c r="C12" s="110" t="s">
        <v>156</v>
      </c>
      <c r="D12" s="106"/>
      <c r="E12" s="118"/>
      <c r="F12" s="3"/>
      <c r="G12" s="297"/>
      <c r="H12" s="106" t="s">
        <v>210</v>
      </c>
      <c r="I12" s="106"/>
      <c r="J12" s="118"/>
    </row>
    <row r="13" spans="1:10" ht="19.5" customHeight="1" x14ac:dyDescent="0.15">
      <c r="A13" s="300"/>
      <c r="B13" s="294"/>
      <c r="C13" s="110" t="s">
        <v>157</v>
      </c>
      <c r="D13" s="106"/>
      <c r="E13" s="118"/>
      <c r="F13" s="3"/>
      <c r="G13" s="297"/>
      <c r="H13" s="106" t="s">
        <v>211</v>
      </c>
      <c r="I13" s="106"/>
      <c r="J13" s="118"/>
    </row>
    <row r="14" spans="1:10" ht="19.5" customHeight="1" x14ac:dyDescent="0.15">
      <c r="A14" s="300"/>
      <c r="B14" s="294"/>
      <c r="C14" s="110" t="s">
        <v>158</v>
      </c>
      <c r="D14" s="106"/>
      <c r="E14" s="118"/>
      <c r="F14" s="3"/>
      <c r="G14" s="297"/>
      <c r="H14" s="106" t="s">
        <v>212</v>
      </c>
      <c r="I14" s="106"/>
      <c r="J14" s="118"/>
    </row>
    <row r="15" spans="1:10" ht="19.5" customHeight="1" x14ac:dyDescent="0.15">
      <c r="A15" s="300"/>
      <c r="B15" s="294"/>
      <c r="C15" s="151" t="s">
        <v>159</v>
      </c>
      <c r="D15" s="152"/>
      <c r="E15" s="153"/>
      <c r="F15" s="3"/>
      <c r="G15" s="297"/>
      <c r="H15" s="106" t="s">
        <v>213</v>
      </c>
      <c r="I15" s="106"/>
      <c r="J15" s="118"/>
    </row>
    <row r="16" spans="1:10" ht="19.5" customHeight="1" x14ac:dyDescent="0.15">
      <c r="A16" s="300"/>
      <c r="B16" s="294"/>
      <c r="C16" s="110" t="s">
        <v>160</v>
      </c>
      <c r="D16" s="106"/>
      <c r="E16" s="118"/>
      <c r="F16" s="3"/>
      <c r="G16" s="297"/>
      <c r="H16" s="106"/>
      <c r="I16" s="106"/>
      <c r="J16" s="118"/>
    </row>
    <row r="17" spans="1:10" ht="19.5" customHeight="1" x14ac:dyDescent="0.15">
      <c r="A17" s="300"/>
      <c r="B17" s="294"/>
      <c r="C17" s="151" t="s">
        <v>161</v>
      </c>
      <c r="D17" s="152"/>
      <c r="E17" s="153"/>
      <c r="F17" s="3"/>
      <c r="G17" s="297"/>
      <c r="H17" s="106"/>
      <c r="I17" s="106"/>
      <c r="J17" s="118"/>
    </row>
    <row r="18" spans="1:10" ht="19.5" customHeight="1" x14ac:dyDescent="0.15">
      <c r="A18" s="300"/>
      <c r="B18" s="294"/>
      <c r="C18" s="151" t="s">
        <v>162</v>
      </c>
      <c r="D18" s="152"/>
      <c r="E18" s="153"/>
      <c r="F18" s="3"/>
      <c r="G18" s="297"/>
      <c r="H18" s="106"/>
      <c r="I18" s="106"/>
      <c r="J18" s="118"/>
    </row>
    <row r="19" spans="1:10" ht="19.5" customHeight="1" x14ac:dyDescent="0.15">
      <c r="A19" s="300"/>
      <c r="B19" s="294"/>
      <c r="C19" s="110" t="s">
        <v>163</v>
      </c>
      <c r="D19" s="106"/>
      <c r="E19" s="118"/>
      <c r="F19" s="3"/>
      <c r="G19" s="297"/>
      <c r="H19" s="106"/>
      <c r="I19" s="106"/>
      <c r="J19" s="118"/>
    </row>
    <row r="20" spans="1:10" ht="19.5" customHeight="1" x14ac:dyDescent="0.15">
      <c r="A20" s="300"/>
      <c r="B20" s="294"/>
      <c r="C20" s="151" t="s">
        <v>164</v>
      </c>
      <c r="D20" s="152"/>
      <c r="E20" s="153"/>
      <c r="F20" s="3"/>
      <c r="G20" s="297"/>
      <c r="H20" s="106"/>
      <c r="I20" s="106"/>
      <c r="J20" s="118"/>
    </row>
    <row r="21" spans="1:10" ht="19.5" customHeight="1" x14ac:dyDescent="0.15">
      <c r="A21" s="300"/>
      <c r="B21" s="294"/>
      <c r="C21" s="110"/>
      <c r="D21" s="106"/>
      <c r="E21" s="118"/>
      <c r="F21" s="3"/>
      <c r="G21" s="297"/>
      <c r="H21" s="106"/>
      <c r="I21" s="106"/>
      <c r="J21" s="118"/>
    </row>
    <row r="22" spans="1:10" ht="19.5" customHeight="1" thickBot="1" x14ac:dyDescent="0.2">
      <c r="A22" s="300"/>
      <c r="B22" s="295"/>
      <c r="C22" s="121" t="s">
        <v>166</v>
      </c>
      <c r="D22" s="122"/>
      <c r="E22" s="123"/>
      <c r="F22" s="3"/>
      <c r="G22" s="298"/>
      <c r="H22" s="122" t="s">
        <v>166</v>
      </c>
      <c r="I22" s="122"/>
      <c r="J22" s="123"/>
    </row>
    <row r="23" spans="1:10" ht="19.5" customHeight="1" x14ac:dyDescent="0.15">
      <c r="A23" s="300"/>
      <c r="B23" s="293" t="s">
        <v>227</v>
      </c>
      <c r="C23" s="116" t="s">
        <v>165</v>
      </c>
      <c r="D23" s="116"/>
      <c r="E23" s="117"/>
      <c r="F23" s="3"/>
      <c r="G23" s="296" t="s">
        <v>191</v>
      </c>
      <c r="H23" s="116" t="s">
        <v>192</v>
      </c>
      <c r="I23" s="116"/>
      <c r="J23" s="117"/>
    </row>
    <row r="24" spans="1:10" ht="19.5" customHeight="1" x14ac:dyDescent="0.15">
      <c r="A24" s="300"/>
      <c r="B24" s="294"/>
      <c r="C24" s="106" t="s">
        <v>228</v>
      </c>
      <c r="D24" s="106"/>
      <c r="E24" s="118"/>
      <c r="F24" s="3"/>
      <c r="G24" s="297"/>
      <c r="H24" s="106" t="s">
        <v>193</v>
      </c>
      <c r="I24" s="106"/>
      <c r="J24" s="118"/>
    </row>
    <row r="25" spans="1:10" ht="19.5" customHeight="1" x14ac:dyDescent="0.15">
      <c r="A25" s="300"/>
      <c r="B25" s="294"/>
      <c r="C25" s="106" t="s">
        <v>229</v>
      </c>
      <c r="D25" s="106"/>
      <c r="E25" s="118"/>
      <c r="F25" s="3"/>
      <c r="G25" s="297"/>
      <c r="H25" s="106" t="s">
        <v>194</v>
      </c>
      <c r="I25" s="106"/>
      <c r="J25" s="118"/>
    </row>
    <row r="26" spans="1:10" ht="19.5" customHeight="1" x14ac:dyDescent="0.15">
      <c r="A26" s="300"/>
      <c r="B26" s="294"/>
      <c r="C26" s="106"/>
      <c r="D26" s="106"/>
      <c r="E26" s="118"/>
      <c r="F26" s="3"/>
      <c r="G26" s="297"/>
      <c r="H26" s="106" t="s">
        <v>195</v>
      </c>
      <c r="I26" s="106"/>
      <c r="J26" s="118"/>
    </row>
    <row r="27" spans="1:10" ht="19.5" customHeight="1" x14ac:dyDescent="0.15">
      <c r="A27" s="300"/>
      <c r="B27" s="294"/>
      <c r="C27" s="106"/>
      <c r="D27" s="106"/>
      <c r="E27" s="118"/>
      <c r="F27" s="3"/>
      <c r="G27" s="297"/>
      <c r="H27" s="106" t="s">
        <v>196</v>
      </c>
      <c r="I27" s="106"/>
      <c r="J27" s="118"/>
    </row>
    <row r="28" spans="1:10" ht="19.5" customHeight="1" x14ac:dyDescent="0.15">
      <c r="A28" s="300"/>
      <c r="B28" s="294"/>
      <c r="C28" s="106"/>
      <c r="D28" s="106"/>
      <c r="E28" s="118"/>
      <c r="F28" s="3"/>
      <c r="G28" s="297"/>
      <c r="H28" s="106"/>
      <c r="I28" s="106"/>
      <c r="J28" s="118"/>
    </row>
    <row r="29" spans="1:10" ht="19.5" customHeight="1" thickBot="1" x14ac:dyDescent="0.2">
      <c r="A29" s="300"/>
      <c r="B29" s="295"/>
      <c r="C29" s="122" t="s">
        <v>166</v>
      </c>
      <c r="D29" s="122"/>
      <c r="E29" s="123"/>
      <c r="F29" s="3"/>
      <c r="G29" s="297"/>
      <c r="H29" s="106"/>
      <c r="I29" s="106"/>
      <c r="J29" s="118"/>
    </row>
    <row r="30" spans="1:10" ht="19.5" customHeight="1" x14ac:dyDescent="0.15">
      <c r="A30" s="300"/>
      <c r="B30" s="293" t="s">
        <v>167</v>
      </c>
      <c r="C30" s="116"/>
      <c r="D30" s="116"/>
      <c r="E30" s="117"/>
      <c r="F30" s="3"/>
      <c r="G30" s="297"/>
      <c r="H30" s="106"/>
      <c r="I30" s="106"/>
      <c r="J30" s="118"/>
    </row>
    <row r="31" spans="1:10" ht="19.5" customHeight="1" x14ac:dyDescent="0.15">
      <c r="A31" s="300"/>
      <c r="B31" s="294"/>
      <c r="C31" s="106"/>
      <c r="D31" s="106"/>
      <c r="E31" s="118"/>
      <c r="F31" s="3"/>
      <c r="G31" s="297"/>
      <c r="H31" s="106"/>
      <c r="I31" s="106"/>
      <c r="J31" s="118"/>
    </row>
    <row r="32" spans="1:10" ht="19.5" customHeight="1" x14ac:dyDescent="0.15">
      <c r="A32" s="300"/>
      <c r="B32" s="294"/>
      <c r="C32" s="106"/>
      <c r="D32" s="106"/>
      <c r="E32" s="118"/>
      <c r="F32" s="3"/>
      <c r="G32" s="297"/>
      <c r="H32" s="106"/>
      <c r="I32" s="106"/>
      <c r="J32" s="118"/>
    </row>
    <row r="33" spans="1:10" ht="19.5" customHeight="1" thickBot="1" x14ac:dyDescent="0.2">
      <c r="A33" s="301"/>
      <c r="B33" s="295"/>
      <c r="C33" s="122" t="s">
        <v>166</v>
      </c>
      <c r="D33" s="122"/>
      <c r="E33" s="123"/>
      <c r="F33" s="3"/>
      <c r="G33" s="298"/>
      <c r="H33" s="122" t="s">
        <v>166</v>
      </c>
      <c r="I33" s="122"/>
      <c r="J33" s="123"/>
    </row>
    <row r="34" spans="1:10" ht="16.5" thickBot="1" x14ac:dyDescent="0.2">
      <c r="A34" s="138" t="s">
        <v>200</v>
      </c>
      <c r="B34" s="129"/>
      <c r="C34" s="130"/>
      <c r="D34" s="131"/>
      <c r="E34" s="132"/>
      <c r="F34" s="3"/>
      <c r="G34" s="138" t="s">
        <v>201</v>
      </c>
      <c r="H34" s="129"/>
      <c r="I34" s="129"/>
      <c r="J34" s="139"/>
    </row>
    <row r="35" spans="1:10" x14ac:dyDescent="0.15">
      <c r="A35" s="3"/>
      <c r="B35" s="3"/>
      <c r="C35" s="3"/>
      <c r="D35" s="3"/>
      <c r="E35" s="3"/>
      <c r="F35" s="3"/>
      <c r="G35" s="3"/>
      <c r="H35" s="3"/>
      <c r="I35" s="3"/>
      <c r="J35" s="3"/>
    </row>
    <row r="36" spans="1:10" ht="17.25" thickBot="1" x14ac:dyDescent="0.2">
      <c r="A36" s="114" t="s">
        <v>207</v>
      </c>
      <c r="B36" s="3"/>
      <c r="C36" s="3"/>
      <c r="D36" s="3"/>
      <c r="E36" s="3"/>
      <c r="F36" s="3"/>
    </row>
    <row r="37" spans="1:10" x14ac:dyDescent="0.15">
      <c r="A37" s="299" t="s">
        <v>168</v>
      </c>
      <c r="B37" s="134" t="s">
        <v>188</v>
      </c>
      <c r="C37" s="134"/>
      <c r="D37" s="134"/>
      <c r="E37" s="135"/>
      <c r="F37" s="3"/>
      <c r="G37" s="133" t="s">
        <v>189</v>
      </c>
      <c r="H37" s="134"/>
      <c r="I37" s="134"/>
      <c r="J37" s="135"/>
    </row>
    <row r="38" spans="1:10" ht="16.5" thickBot="1" x14ac:dyDescent="0.2">
      <c r="A38" s="300"/>
      <c r="B38" s="14" t="s">
        <v>151</v>
      </c>
      <c r="C38" s="78"/>
      <c r="D38" s="107" t="s">
        <v>152</v>
      </c>
      <c r="E38" s="128" t="s">
        <v>153</v>
      </c>
      <c r="F38" s="3"/>
      <c r="G38" s="136" t="s">
        <v>151</v>
      </c>
      <c r="H38" s="78"/>
      <c r="I38" s="107" t="s">
        <v>152</v>
      </c>
      <c r="J38" s="128" t="s">
        <v>153</v>
      </c>
    </row>
    <row r="39" spans="1:10" ht="19.5" customHeight="1" x14ac:dyDescent="0.15">
      <c r="A39" s="300"/>
      <c r="B39" s="293" t="s">
        <v>169</v>
      </c>
      <c r="C39" s="116" t="s">
        <v>170</v>
      </c>
      <c r="D39" s="116"/>
      <c r="E39" s="117"/>
      <c r="F39" s="3"/>
      <c r="G39" s="124"/>
      <c r="H39" s="116"/>
      <c r="I39" s="116"/>
      <c r="J39" s="117"/>
    </row>
    <row r="40" spans="1:10" ht="19.5" customHeight="1" x14ac:dyDescent="0.15">
      <c r="A40" s="300"/>
      <c r="B40" s="294"/>
      <c r="C40" s="106" t="s">
        <v>171</v>
      </c>
      <c r="D40" s="106"/>
      <c r="E40" s="118"/>
      <c r="F40" s="3"/>
      <c r="G40" s="127"/>
      <c r="H40" s="106"/>
      <c r="I40" s="106"/>
      <c r="J40" s="118"/>
    </row>
    <row r="41" spans="1:10" ht="19.5" customHeight="1" x14ac:dyDescent="0.15">
      <c r="A41" s="300"/>
      <c r="B41" s="294"/>
      <c r="C41" s="106" t="s">
        <v>172</v>
      </c>
      <c r="D41" s="106"/>
      <c r="E41" s="118"/>
      <c r="F41" s="3"/>
      <c r="G41" s="127"/>
      <c r="H41" s="106"/>
      <c r="I41" s="106"/>
      <c r="J41" s="118"/>
    </row>
    <row r="42" spans="1:10" ht="19.5" customHeight="1" x14ac:dyDescent="0.15">
      <c r="A42" s="300"/>
      <c r="B42" s="294"/>
      <c r="C42" s="106"/>
      <c r="D42" s="106"/>
      <c r="E42" s="118"/>
      <c r="F42" s="3"/>
      <c r="G42" s="127"/>
      <c r="H42" s="106"/>
      <c r="I42" s="106"/>
      <c r="J42" s="118"/>
    </row>
    <row r="43" spans="1:10" ht="19.5" customHeight="1" x14ac:dyDescent="0.15">
      <c r="A43" s="300"/>
      <c r="B43" s="294"/>
      <c r="C43" s="106"/>
      <c r="D43" s="106"/>
      <c r="E43" s="118"/>
      <c r="F43" s="3"/>
      <c r="G43" s="127"/>
      <c r="H43" s="106"/>
      <c r="I43" s="106"/>
      <c r="J43" s="118"/>
    </row>
    <row r="44" spans="1:10" ht="19.5" customHeight="1" thickBot="1" x14ac:dyDescent="0.2">
      <c r="A44" s="300"/>
      <c r="B44" s="295"/>
      <c r="C44" s="122" t="s">
        <v>166</v>
      </c>
      <c r="D44" s="122"/>
      <c r="E44" s="123"/>
      <c r="F44" s="3"/>
      <c r="G44" s="142"/>
      <c r="H44" s="119"/>
      <c r="I44" s="119"/>
      <c r="J44" s="120"/>
    </row>
    <row r="45" spans="1:10" ht="19.5" customHeight="1" x14ac:dyDescent="0.15">
      <c r="A45" s="300"/>
      <c r="B45" s="302" t="s">
        <v>219</v>
      </c>
      <c r="C45" s="116" t="s">
        <v>173</v>
      </c>
      <c r="D45" s="116"/>
      <c r="E45" s="117"/>
      <c r="F45" s="3"/>
      <c r="G45" s="296" t="s">
        <v>198</v>
      </c>
      <c r="H45" s="116" t="s">
        <v>208</v>
      </c>
      <c r="I45" s="116"/>
      <c r="J45" s="117"/>
    </row>
    <row r="46" spans="1:10" ht="19.5" customHeight="1" x14ac:dyDescent="0.15">
      <c r="A46" s="300"/>
      <c r="B46" s="303"/>
      <c r="C46" s="106" t="s">
        <v>174</v>
      </c>
      <c r="D46" s="106"/>
      <c r="E46" s="118"/>
      <c r="F46" s="3"/>
      <c r="G46" s="297"/>
      <c r="H46" s="106" t="s">
        <v>209</v>
      </c>
      <c r="I46" s="106"/>
      <c r="J46" s="118"/>
    </row>
    <row r="47" spans="1:10" ht="19.5" customHeight="1" x14ac:dyDescent="0.15">
      <c r="A47" s="300"/>
      <c r="B47" s="303"/>
      <c r="C47" s="106" t="s">
        <v>175</v>
      </c>
      <c r="D47" s="106"/>
      <c r="E47" s="118"/>
      <c r="F47" s="3"/>
      <c r="G47" s="297"/>
      <c r="H47" s="106" t="s">
        <v>210</v>
      </c>
      <c r="I47" s="106"/>
      <c r="J47" s="118"/>
    </row>
    <row r="48" spans="1:10" ht="19.5" customHeight="1" x14ac:dyDescent="0.15">
      <c r="A48" s="300"/>
      <c r="B48" s="303"/>
      <c r="C48" s="106" t="s">
        <v>176</v>
      </c>
      <c r="D48" s="106"/>
      <c r="E48" s="118"/>
      <c r="F48" s="3"/>
      <c r="G48" s="297"/>
      <c r="H48" s="106" t="s">
        <v>211</v>
      </c>
      <c r="I48" s="106"/>
      <c r="J48" s="118"/>
    </row>
    <row r="49" spans="1:10" ht="19.5" customHeight="1" x14ac:dyDescent="0.15">
      <c r="A49" s="300"/>
      <c r="B49" s="303"/>
      <c r="C49" s="106" t="s">
        <v>177</v>
      </c>
      <c r="D49" s="106"/>
      <c r="E49" s="118"/>
      <c r="F49" s="3"/>
      <c r="G49" s="297"/>
      <c r="H49" s="106" t="s">
        <v>212</v>
      </c>
      <c r="I49" s="106"/>
      <c r="J49" s="118"/>
    </row>
    <row r="50" spans="1:10" ht="19.5" customHeight="1" x14ac:dyDescent="0.15">
      <c r="A50" s="300"/>
      <c r="B50" s="303"/>
      <c r="C50" s="106" t="s">
        <v>178</v>
      </c>
      <c r="D50" s="106"/>
      <c r="E50" s="118"/>
      <c r="F50" s="3"/>
      <c r="G50" s="297"/>
      <c r="H50" s="106" t="s">
        <v>213</v>
      </c>
      <c r="I50" s="106"/>
      <c r="J50" s="118"/>
    </row>
    <row r="51" spans="1:10" ht="19.5" customHeight="1" x14ac:dyDescent="0.15">
      <c r="A51" s="300"/>
      <c r="B51" s="303"/>
      <c r="C51" s="106" t="s">
        <v>179</v>
      </c>
      <c r="D51" s="106"/>
      <c r="E51" s="118"/>
      <c r="F51" s="3"/>
      <c r="G51" s="297"/>
      <c r="H51" s="106" t="s">
        <v>214</v>
      </c>
      <c r="I51" s="106"/>
      <c r="J51" s="118"/>
    </row>
    <row r="52" spans="1:10" ht="19.5" customHeight="1" x14ac:dyDescent="0.15">
      <c r="A52" s="300"/>
      <c r="B52" s="303"/>
      <c r="C52" s="106" t="s">
        <v>180</v>
      </c>
      <c r="D52" s="106"/>
      <c r="E52" s="118"/>
      <c r="F52" s="3"/>
      <c r="G52" s="297"/>
      <c r="H52" s="106"/>
      <c r="I52" s="106"/>
      <c r="J52" s="118"/>
    </row>
    <row r="53" spans="1:10" ht="19.5" customHeight="1" x14ac:dyDescent="0.15">
      <c r="A53" s="300"/>
      <c r="B53" s="303"/>
      <c r="C53" s="106" t="s">
        <v>181</v>
      </c>
      <c r="D53" s="106"/>
      <c r="E53" s="118"/>
      <c r="F53" s="3"/>
      <c r="G53" s="297"/>
      <c r="H53" s="106"/>
      <c r="I53" s="106"/>
      <c r="J53" s="118"/>
    </row>
    <row r="54" spans="1:10" ht="19.5" customHeight="1" x14ac:dyDescent="0.15">
      <c r="A54" s="300"/>
      <c r="B54" s="303"/>
      <c r="C54" s="106" t="s">
        <v>182</v>
      </c>
      <c r="D54" s="106"/>
      <c r="E54" s="118"/>
      <c r="F54" s="3"/>
      <c r="G54" s="297"/>
      <c r="H54" s="106"/>
      <c r="I54" s="106"/>
      <c r="J54" s="118"/>
    </row>
    <row r="55" spans="1:10" ht="19.5" customHeight="1" thickBot="1" x14ac:dyDescent="0.2">
      <c r="A55" s="300"/>
      <c r="B55" s="303"/>
      <c r="C55" s="106" t="s">
        <v>183</v>
      </c>
      <c r="D55" s="106"/>
      <c r="E55" s="118"/>
      <c r="F55" s="3"/>
      <c r="G55" s="297"/>
      <c r="H55" s="122" t="s">
        <v>220</v>
      </c>
      <c r="I55" s="122"/>
      <c r="J55" s="122"/>
    </row>
    <row r="56" spans="1:10" ht="19.5" customHeight="1" x14ac:dyDescent="0.15">
      <c r="A56" s="300"/>
      <c r="B56" s="303"/>
      <c r="C56" s="106" t="s">
        <v>184</v>
      </c>
      <c r="D56" s="106"/>
      <c r="E56" s="118"/>
      <c r="F56" s="3"/>
      <c r="G56" s="297"/>
      <c r="H56" s="109" t="s">
        <v>215</v>
      </c>
      <c r="I56" s="109"/>
      <c r="J56" s="143"/>
    </row>
    <row r="57" spans="1:10" ht="19.5" customHeight="1" x14ac:dyDescent="0.15">
      <c r="A57" s="300"/>
      <c r="B57" s="303"/>
      <c r="C57" s="106" t="s">
        <v>185</v>
      </c>
      <c r="D57" s="106"/>
      <c r="E57" s="118"/>
      <c r="F57" s="3"/>
      <c r="G57" s="297"/>
      <c r="H57" s="106" t="s">
        <v>216</v>
      </c>
      <c r="I57" s="106"/>
      <c r="J57" s="118"/>
    </row>
    <row r="58" spans="1:10" ht="19.5" customHeight="1" x14ac:dyDescent="0.15">
      <c r="A58" s="300"/>
      <c r="B58" s="303"/>
      <c r="C58" s="106" t="s">
        <v>186</v>
      </c>
      <c r="D58" s="106"/>
      <c r="E58" s="118"/>
      <c r="F58" s="3"/>
      <c r="G58" s="297"/>
      <c r="H58" s="106" t="s">
        <v>199</v>
      </c>
      <c r="I58" s="106"/>
      <c r="J58" s="118"/>
    </row>
    <row r="59" spans="1:10" ht="19.5" customHeight="1" x14ac:dyDescent="0.15">
      <c r="A59" s="300"/>
      <c r="B59" s="303"/>
      <c r="C59" s="106"/>
      <c r="D59" s="106"/>
      <c r="E59" s="118"/>
      <c r="F59" s="3"/>
      <c r="G59" s="297"/>
      <c r="H59" s="106"/>
      <c r="I59" s="106"/>
      <c r="J59" s="118"/>
    </row>
    <row r="60" spans="1:10" ht="19.5" customHeight="1" x14ac:dyDescent="0.15">
      <c r="A60" s="300"/>
      <c r="B60" s="303"/>
      <c r="C60" s="106"/>
      <c r="D60" s="106"/>
      <c r="E60" s="118"/>
      <c r="F60" s="3"/>
      <c r="G60" s="297"/>
      <c r="H60" s="106"/>
      <c r="I60" s="106"/>
      <c r="J60" s="118"/>
    </row>
    <row r="61" spans="1:10" ht="19.5" customHeight="1" thickBot="1" x14ac:dyDescent="0.2">
      <c r="A61" s="300"/>
      <c r="B61" s="304"/>
      <c r="C61" s="122" t="s">
        <v>166</v>
      </c>
      <c r="D61" s="122"/>
      <c r="E61" s="123"/>
      <c r="F61" s="3"/>
      <c r="G61" s="298"/>
      <c r="H61" s="122" t="s">
        <v>166</v>
      </c>
      <c r="I61" s="122"/>
      <c r="J61" s="123"/>
    </row>
    <row r="62" spans="1:10" ht="16.5" thickBot="1" x14ac:dyDescent="0.2">
      <c r="A62" s="301"/>
      <c r="B62" s="129" t="s">
        <v>2</v>
      </c>
      <c r="C62" s="129"/>
      <c r="D62" s="131"/>
      <c r="E62" s="132" t="s">
        <v>202</v>
      </c>
      <c r="F62" s="3"/>
      <c r="G62" s="138" t="s">
        <v>2</v>
      </c>
      <c r="H62" s="129"/>
      <c r="I62" s="131"/>
      <c r="J62" s="132" t="s">
        <v>203</v>
      </c>
    </row>
    <row r="63" spans="1:10" x14ac:dyDescent="0.15">
      <c r="A63" s="3"/>
      <c r="B63" s="3"/>
      <c r="C63" s="3"/>
      <c r="D63" s="3"/>
      <c r="E63" s="3"/>
      <c r="F63" s="3"/>
      <c r="G63" s="3" t="s">
        <v>217</v>
      </c>
      <c r="H63" s="3"/>
      <c r="I63" s="3"/>
      <c r="J63" s="3"/>
    </row>
  </sheetData>
  <mergeCells count="12">
    <mergeCell ref="A8:A33"/>
    <mergeCell ref="B39:B44"/>
    <mergeCell ref="B45:B61"/>
    <mergeCell ref="A37:A62"/>
    <mergeCell ref="G45:G61"/>
    <mergeCell ref="F5:G6"/>
    <mergeCell ref="H5:J6"/>
    <mergeCell ref="B10:B22"/>
    <mergeCell ref="B23:B29"/>
    <mergeCell ref="B30:B33"/>
    <mergeCell ref="G10:G22"/>
    <mergeCell ref="G23:G33"/>
  </mergeCells>
  <phoneticPr fontId="2"/>
  <printOptions horizontalCentered="1"/>
  <pageMargins left="0.25" right="0.25" top="0.75" bottom="0.75" header="0.3" footer="0.3"/>
  <pageSetup paperSize="9"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B2:AC58"/>
  <sheetViews>
    <sheetView view="pageBreakPreview" topLeftCell="A19" zoomScale="85" zoomScaleNormal="100" zoomScaleSheetLayoutView="85" workbookViewId="0">
      <selection activeCell="B31" sqref="B31"/>
    </sheetView>
  </sheetViews>
  <sheetFormatPr defaultColWidth="5.5" defaultRowHeight="13.5" x14ac:dyDescent="0.15"/>
  <cols>
    <col min="1" max="18" width="5.5" style="21"/>
    <col min="19" max="19" width="5.5" style="21" customWidth="1"/>
    <col min="20" max="20" width="11.125" style="21" bestFit="1" customWidth="1"/>
    <col min="21" max="16384" width="5.5" style="21"/>
  </cols>
  <sheetData>
    <row r="2" spans="2:29" x14ac:dyDescent="0.15">
      <c r="B2" s="21" t="s">
        <v>81</v>
      </c>
    </row>
    <row r="3" spans="2:29" ht="14.25" thickBot="1" x14ac:dyDescent="0.2"/>
    <row r="4" spans="2:29" ht="20.25" thickBot="1" x14ac:dyDescent="0.2">
      <c r="B4" s="62"/>
      <c r="C4" s="63"/>
      <c r="D4" s="21" t="s">
        <v>118</v>
      </c>
      <c r="R4" s="9" t="s">
        <v>120</v>
      </c>
      <c r="S4" s="9"/>
      <c r="T4" s="9"/>
      <c r="U4" s="9"/>
      <c r="V4" s="9"/>
      <c r="W4" s="9"/>
      <c r="X4" s="1"/>
      <c r="Y4" s="1"/>
      <c r="Z4" s="1"/>
      <c r="AA4" s="1"/>
      <c r="AB4" s="1"/>
      <c r="AC4" s="1"/>
    </row>
    <row r="5" spans="2:29" ht="19.5" x14ac:dyDescent="0.15">
      <c r="R5" s="96" t="s">
        <v>141</v>
      </c>
      <c r="S5" s="9" t="s">
        <v>122</v>
      </c>
      <c r="T5" s="9"/>
      <c r="U5" s="9"/>
      <c r="V5" s="9"/>
      <c r="W5" s="9"/>
      <c r="X5" s="1"/>
      <c r="Y5" s="1"/>
      <c r="Z5" s="1"/>
      <c r="AA5" s="1"/>
      <c r="AB5" s="1"/>
      <c r="AC5" s="1"/>
    </row>
    <row r="6" spans="2:29" ht="19.5" x14ac:dyDescent="0.15">
      <c r="B6" s="21" t="s">
        <v>94</v>
      </c>
      <c r="R6" s="9"/>
      <c r="S6" s="9"/>
      <c r="T6" s="9"/>
      <c r="U6" s="9"/>
      <c r="V6" s="9"/>
      <c r="W6" s="9"/>
      <c r="X6" s="1"/>
      <c r="Y6" s="1"/>
      <c r="Z6" s="1"/>
      <c r="AA6" s="1"/>
      <c r="AB6" s="1"/>
      <c r="AC6" s="1"/>
    </row>
    <row r="7" spans="2:29" ht="20.25" thickBot="1" x14ac:dyDescent="0.2">
      <c r="B7" s="23" t="s">
        <v>95</v>
      </c>
      <c r="C7" s="26"/>
      <c r="D7" s="23" t="s">
        <v>96</v>
      </c>
      <c r="E7" s="26"/>
      <c r="F7" s="23" t="s">
        <v>97</v>
      </c>
      <c r="G7" s="24"/>
      <c r="H7" s="24"/>
      <c r="I7" s="24"/>
      <c r="J7" s="24"/>
      <c r="K7" s="24"/>
      <c r="L7" s="24"/>
      <c r="M7" s="24"/>
      <c r="N7" s="24"/>
      <c r="O7" s="26"/>
      <c r="R7" s="9" t="s">
        <v>123</v>
      </c>
      <c r="S7" s="9"/>
      <c r="T7" s="9"/>
      <c r="U7" s="9"/>
      <c r="V7" s="9"/>
      <c r="W7" s="9"/>
      <c r="X7" s="1"/>
      <c r="Y7" s="1"/>
      <c r="Z7" s="1"/>
      <c r="AA7" s="1"/>
      <c r="AB7" s="1"/>
      <c r="AC7" s="1"/>
    </row>
    <row r="8" spans="2:29" ht="20.25" thickBot="1" x14ac:dyDescent="0.2">
      <c r="B8" s="305" t="s">
        <v>225</v>
      </c>
      <c r="C8" s="306"/>
      <c r="D8" s="305"/>
      <c r="E8" s="306"/>
      <c r="F8" s="305" t="s">
        <v>224</v>
      </c>
      <c r="G8" s="307"/>
      <c r="H8" s="307"/>
      <c r="I8" s="307"/>
      <c r="J8" s="307"/>
      <c r="K8" s="307"/>
      <c r="L8" s="307"/>
      <c r="M8" s="307"/>
      <c r="N8" s="307"/>
      <c r="O8" s="306"/>
      <c r="R8" s="96" t="s">
        <v>141</v>
      </c>
      <c r="S8" s="9" t="s">
        <v>124</v>
      </c>
      <c r="T8" s="9"/>
      <c r="U8" s="9"/>
      <c r="V8" s="9"/>
      <c r="W8" s="9"/>
      <c r="X8" s="1"/>
      <c r="Y8" s="1"/>
      <c r="Z8" s="1"/>
      <c r="AA8" s="1"/>
      <c r="AB8" s="1"/>
      <c r="AC8" s="1"/>
    </row>
    <row r="9" spans="2:29" ht="19.5" x14ac:dyDescent="0.15">
      <c r="R9" s="96" t="s">
        <v>142</v>
      </c>
      <c r="S9" s="9" t="s">
        <v>126</v>
      </c>
      <c r="T9" s="9"/>
      <c r="U9" s="9"/>
      <c r="V9" s="9"/>
      <c r="W9" s="9"/>
      <c r="X9" s="1"/>
      <c r="Y9" s="1"/>
      <c r="Z9" s="1"/>
      <c r="AA9" s="1"/>
      <c r="AB9" s="1"/>
      <c r="AC9" s="1"/>
    </row>
    <row r="10" spans="2:29" ht="19.5" x14ac:dyDescent="0.15">
      <c r="R10" s="96" t="s">
        <v>143</v>
      </c>
      <c r="S10" s="9" t="s">
        <v>128</v>
      </c>
      <c r="T10" s="9"/>
      <c r="U10" s="9"/>
      <c r="V10" s="9"/>
      <c r="W10" s="9"/>
      <c r="X10" s="1"/>
      <c r="Y10" s="1"/>
      <c r="Z10" s="1"/>
      <c r="AA10" s="1"/>
      <c r="AB10" s="1"/>
      <c r="AC10" s="1"/>
    </row>
    <row r="11" spans="2:29" ht="19.5" x14ac:dyDescent="0.15">
      <c r="B11" s="22" t="s">
        <v>78</v>
      </c>
      <c r="C11" s="21" t="s">
        <v>34</v>
      </c>
      <c r="R11" s="9"/>
      <c r="S11" s="9" t="s">
        <v>129</v>
      </c>
      <c r="T11" s="9"/>
      <c r="U11" s="9"/>
      <c r="V11" s="9"/>
      <c r="W11" s="9"/>
      <c r="X11" s="1"/>
      <c r="Y11" s="1"/>
      <c r="Z11" s="1"/>
      <c r="AA11" s="1"/>
      <c r="AB11" s="1"/>
      <c r="AC11" s="1"/>
    </row>
    <row r="12" spans="2:29" ht="20.25" thickBot="1" x14ac:dyDescent="0.2">
      <c r="B12" s="308" t="s">
        <v>3</v>
      </c>
      <c r="C12" s="308"/>
      <c r="D12" s="308"/>
      <c r="E12" s="36" t="s">
        <v>5</v>
      </c>
      <c r="F12" s="37"/>
      <c r="G12" s="37"/>
      <c r="H12" s="38"/>
      <c r="I12" s="38"/>
      <c r="J12" s="38"/>
      <c r="K12" s="38"/>
      <c r="L12" s="38"/>
      <c r="M12" s="37"/>
      <c r="N12" s="37"/>
      <c r="O12" s="39"/>
      <c r="R12" s="9"/>
      <c r="S12" s="9" t="s">
        <v>130</v>
      </c>
      <c r="T12" s="9"/>
      <c r="U12" s="9"/>
      <c r="V12" s="9"/>
      <c r="W12" s="9"/>
      <c r="X12" s="1"/>
      <c r="Y12" s="1"/>
      <c r="Z12" s="1"/>
      <c r="AA12" s="1"/>
      <c r="AB12" s="1"/>
      <c r="AC12" s="1"/>
    </row>
    <row r="13" spans="2:29" ht="20.25" thickBot="1" x14ac:dyDescent="0.2">
      <c r="B13" s="308" t="s">
        <v>49</v>
      </c>
      <c r="C13" s="308"/>
      <c r="D13" s="309"/>
      <c r="E13" s="99">
        <v>2558000</v>
      </c>
      <c r="F13" s="100"/>
      <c r="G13" s="101"/>
      <c r="H13" s="27" t="s">
        <v>74</v>
      </c>
      <c r="I13" s="310" t="s">
        <v>73</v>
      </c>
      <c r="J13" s="310"/>
      <c r="K13" s="310"/>
      <c r="L13" s="27" t="s">
        <v>24</v>
      </c>
      <c r="M13" s="99">
        <v>29000</v>
      </c>
      <c r="N13" s="99"/>
      <c r="O13" s="102"/>
      <c r="R13" s="9"/>
      <c r="S13" s="96" t="s">
        <v>144</v>
      </c>
      <c r="T13" s="9" t="s">
        <v>133</v>
      </c>
      <c r="U13" s="9"/>
      <c r="V13" s="9"/>
      <c r="W13" s="9"/>
      <c r="X13" s="1"/>
      <c r="Y13" s="1"/>
      <c r="Z13" s="1"/>
      <c r="AA13" s="1"/>
      <c r="AB13" s="1"/>
      <c r="AC13" s="1"/>
    </row>
    <row r="14" spans="2:29" ht="20.25" thickBot="1" x14ac:dyDescent="0.2">
      <c r="B14" s="308" t="s">
        <v>6</v>
      </c>
      <c r="C14" s="308"/>
      <c r="D14" s="309"/>
      <c r="E14" s="99">
        <v>4734000</v>
      </c>
      <c r="F14" s="99"/>
      <c r="G14" s="102"/>
      <c r="H14" s="27" t="s">
        <v>74</v>
      </c>
      <c r="I14" s="310" t="s">
        <v>75</v>
      </c>
      <c r="J14" s="310"/>
      <c r="K14" s="310"/>
      <c r="L14" s="27" t="s">
        <v>24</v>
      </c>
      <c r="M14" s="99">
        <v>26000</v>
      </c>
      <c r="N14" s="99"/>
      <c r="O14" s="102"/>
      <c r="R14" s="9"/>
      <c r="S14" s="96" t="s">
        <v>132</v>
      </c>
      <c r="T14" s="9" t="s">
        <v>134</v>
      </c>
      <c r="U14" s="9"/>
      <c r="V14" s="9"/>
      <c r="W14" s="9"/>
      <c r="X14" s="1"/>
      <c r="Y14" s="1"/>
      <c r="Z14" s="1"/>
      <c r="AA14" s="1"/>
      <c r="AB14" s="1"/>
      <c r="AC14" s="1"/>
    </row>
    <row r="15" spans="2:29" ht="20.25" thickBot="1" x14ac:dyDescent="0.2">
      <c r="B15" s="308" t="s">
        <v>7</v>
      </c>
      <c r="C15" s="308"/>
      <c r="D15" s="309"/>
      <c r="E15" s="99">
        <v>4734000</v>
      </c>
      <c r="F15" s="99"/>
      <c r="G15" s="102"/>
      <c r="H15" s="25"/>
      <c r="I15" s="25"/>
      <c r="J15" s="25"/>
      <c r="K15" s="25"/>
      <c r="L15" s="25"/>
      <c r="M15" s="28"/>
      <c r="N15" s="28"/>
      <c r="O15" s="29"/>
      <c r="R15" s="9"/>
      <c r="S15" s="97"/>
      <c r="T15" s="9"/>
      <c r="U15" s="9"/>
      <c r="V15" s="9"/>
      <c r="W15" s="9"/>
      <c r="X15" s="1"/>
      <c r="Y15" s="1"/>
      <c r="Z15" s="1"/>
      <c r="AA15" s="1"/>
      <c r="AB15" s="1"/>
      <c r="AC15" s="1"/>
    </row>
    <row r="16" spans="2:29" ht="20.25" thickBot="1" x14ac:dyDescent="0.2">
      <c r="B16" s="308" t="s">
        <v>8</v>
      </c>
      <c r="C16" s="308"/>
      <c r="D16" s="309"/>
      <c r="E16" s="99">
        <v>4734000</v>
      </c>
      <c r="F16" s="99"/>
      <c r="G16" s="102"/>
      <c r="H16" s="27" t="s">
        <v>74</v>
      </c>
      <c r="I16" s="310" t="s">
        <v>76</v>
      </c>
      <c r="J16" s="310"/>
      <c r="K16" s="310"/>
      <c r="L16" s="27" t="s">
        <v>77</v>
      </c>
      <c r="M16" s="99">
        <v>69000</v>
      </c>
      <c r="N16" s="99"/>
      <c r="O16" s="102"/>
      <c r="R16" s="9"/>
      <c r="S16" s="9"/>
      <c r="T16" s="9"/>
      <c r="U16" s="9"/>
      <c r="V16" s="9"/>
      <c r="W16" s="9"/>
      <c r="X16" s="1"/>
      <c r="Y16" s="1"/>
      <c r="Z16" s="1"/>
      <c r="AA16" s="1"/>
      <c r="AB16" s="1"/>
      <c r="AC16" s="1"/>
    </row>
    <row r="17" spans="2:29" ht="20.25" thickBot="1" x14ac:dyDescent="0.2">
      <c r="B17" s="308" t="s">
        <v>50</v>
      </c>
      <c r="C17" s="308"/>
      <c r="D17" s="309"/>
      <c r="E17" s="99">
        <v>2917000</v>
      </c>
      <c r="F17" s="99"/>
      <c r="G17" s="102"/>
      <c r="H17" s="25"/>
      <c r="I17" s="25"/>
      <c r="J17" s="25"/>
      <c r="K17" s="25"/>
      <c r="L17" s="25"/>
      <c r="M17" s="30"/>
      <c r="N17" s="30"/>
      <c r="O17" s="31"/>
      <c r="R17" s="9" t="s">
        <v>135</v>
      </c>
      <c r="S17" s="9"/>
      <c r="T17" s="9"/>
      <c r="U17" s="9"/>
      <c r="V17" s="9"/>
      <c r="W17" s="9"/>
      <c r="X17" s="1"/>
      <c r="Y17" s="1"/>
      <c r="Z17" s="1"/>
      <c r="AA17" s="1"/>
      <c r="AB17" s="1"/>
      <c r="AC17" s="1"/>
    </row>
    <row r="18" spans="2:29" ht="19.5" x14ac:dyDescent="0.15">
      <c r="R18" s="96" t="s">
        <v>145</v>
      </c>
      <c r="S18" s="9" t="s">
        <v>136</v>
      </c>
      <c r="T18" s="1"/>
      <c r="U18" s="1"/>
      <c r="V18" s="1"/>
      <c r="W18" s="1"/>
      <c r="X18" s="1"/>
      <c r="Y18" s="1"/>
      <c r="Z18" s="1"/>
      <c r="AA18" s="1"/>
      <c r="AB18" s="1"/>
      <c r="AC18" s="1"/>
    </row>
    <row r="19" spans="2:29" ht="19.5" x14ac:dyDescent="0.15">
      <c r="B19" s="22" t="s">
        <v>23</v>
      </c>
      <c r="C19" s="21" t="s">
        <v>36</v>
      </c>
      <c r="R19" s="96" t="s">
        <v>146</v>
      </c>
      <c r="S19" s="9" t="s">
        <v>137</v>
      </c>
      <c r="T19" s="1"/>
      <c r="U19" s="1"/>
      <c r="V19" s="1"/>
      <c r="W19" s="1"/>
      <c r="X19" s="1"/>
      <c r="Y19" s="1"/>
      <c r="Z19" s="1"/>
      <c r="AA19" s="1"/>
      <c r="AB19" s="1"/>
      <c r="AC19" s="1"/>
    </row>
    <row r="20" spans="2:29" ht="20.25" thickBot="1" x14ac:dyDescent="0.2">
      <c r="B20" s="40" t="s">
        <v>5</v>
      </c>
      <c r="C20" s="38"/>
      <c r="D20" s="38"/>
      <c r="E20" s="38"/>
      <c r="F20" s="38"/>
      <c r="G20" s="37"/>
      <c r="H20" s="37"/>
      <c r="I20" s="39"/>
      <c r="R20" s="96" t="s">
        <v>147</v>
      </c>
      <c r="S20" s="9" t="s">
        <v>138</v>
      </c>
      <c r="T20" s="1"/>
      <c r="U20" s="1"/>
      <c r="V20" s="1"/>
      <c r="W20" s="1"/>
      <c r="X20" s="1"/>
      <c r="Y20" s="1"/>
      <c r="Z20" s="1"/>
      <c r="AA20" s="1"/>
      <c r="AB20" s="1"/>
      <c r="AC20" s="1"/>
    </row>
    <row r="21" spans="2:29" ht="20.25" thickBot="1" x14ac:dyDescent="0.2">
      <c r="B21" s="309" t="s">
        <v>79</v>
      </c>
      <c r="C21" s="310"/>
      <c r="D21" s="310"/>
      <c r="E21" s="310"/>
      <c r="F21" s="27" t="s">
        <v>24</v>
      </c>
      <c r="G21" s="99">
        <v>19000</v>
      </c>
      <c r="H21" s="99"/>
      <c r="I21" s="102"/>
      <c r="R21" s="96" t="s">
        <v>148</v>
      </c>
      <c r="S21" s="9" t="s">
        <v>140</v>
      </c>
      <c r="T21" s="1"/>
      <c r="U21" s="1"/>
      <c r="V21" s="1"/>
      <c r="W21" s="1"/>
      <c r="X21" s="1"/>
      <c r="Y21" s="1"/>
      <c r="Z21" s="1"/>
      <c r="AA21" s="1"/>
      <c r="AB21" s="1"/>
      <c r="AC21" s="1"/>
    </row>
    <row r="23" spans="2:29" x14ac:dyDescent="0.15">
      <c r="B23" s="22" t="s">
        <v>27</v>
      </c>
      <c r="C23" s="21" t="s">
        <v>28</v>
      </c>
    </row>
    <row r="24" spans="2:29" ht="14.25" thickBot="1" x14ac:dyDescent="0.2">
      <c r="B24" s="40" t="s">
        <v>5</v>
      </c>
      <c r="C24" s="38"/>
      <c r="D24" s="38"/>
      <c r="E24" s="38"/>
      <c r="F24" s="38"/>
      <c r="G24" s="38"/>
      <c r="H24" s="38"/>
      <c r="I24" s="38"/>
      <c r="J24" s="38"/>
      <c r="K24" s="37"/>
      <c r="L24" s="37"/>
      <c r="M24" s="39"/>
    </row>
    <row r="25" spans="2:29" ht="16.5" thickBot="1" x14ac:dyDescent="0.2">
      <c r="B25" s="154" t="s">
        <v>72</v>
      </c>
      <c r="C25" s="311"/>
      <c r="D25" s="311"/>
      <c r="E25" s="311"/>
      <c r="F25" s="311"/>
      <c r="G25" s="311"/>
      <c r="H25" s="311"/>
      <c r="I25" s="155"/>
      <c r="J25" s="35" t="s">
        <v>80</v>
      </c>
      <c r="K25" s="99">
        <v>409000</v>
      </c>
      <c r="L25" s="99"/>
      <c r="M25" s="102"/>
    </row>
    <row r="26" spans="2:29" ht="16.5" thickBot="1" x14ac:dyDescent="0.2">
      <c r="B26" s="164" t="s">
        <v>55</v>
      </c>
      <c r="C26" s="176"/>
      <c r="D26" s="176"/>
      <c r="E26" s="176"/>
      <c r="F26" s="176"/>
      <c r="G26" s="176"/>
      <c r="H26" s="176"/>
      <c r="I26" s="173"/>
      <c r="J26" s="34" t="s">
        <v>80</v>
      </c>
      <c r="K26" s="99">
        <v>184000</v>
      </c>
      <c r="L26" s="99"/>
      <c r="M26" s="102"/>
    </row>
    <row r="28" spans="2:29" x14ac:dyDescent="0.15">
      <c r="B28" s="22" t="s">
        <v>13</v>
      </c>
      <c r="C28" s="21" t="s">
        <v>38</v>
      </c>
    </row>
    <row r="29" spans="2:29" ht="14.25" thickBot="1" x14ac:dyDescent="0.2">
      <c r="B29" s="36" t="s">
        <v>149</v>
      </c>
      <c r="C29" s="37"/>
      <c r="D29" s="39"/>
    </row>
    <row r="30" spans="2:29" ht="14.25" thickBot="1" x14ac:dyDescent="0.2">
      <c r="B30" s="99">
        <v>2009000</v>
      </c>
      <c r="C30" s="99"/>
      <c r="D30" s="102"/>
    </row>
    <row r="32" spans="2:29" x14ac:dyDescent="0.15">
      <c r="B32" s="22" t="s">
        <v>82</v>
      </c>
      <c r="C32" s="21" t="s">
        <v>11</v>
      </c>
    </row>
    <row r="33" spans="2:20" ht="14.25" thickBot="1" x14ac:dyDescent="0.2">
      <c r="B33" s="36" t="s">
        <v>149</v>
      </c>
      <c r="C33" s="37"/>
      <c r="D33" s="39"/>
    </row>
    <row r="34" spans="2:20" ht="14.25" thickBot="1" x14ac:dyDescent="0.2">
      <c r="B34" s="99">
        <v>3066000</v>
      </c>
      <c r="C34" s="99"/>
      <c r="D34" s="102"/>
    </row>
    <row r="36" spans="2:20" x14ac:dyDescent="0.15">
      <c r="B36" s="22" t="s">
        <v>87</v>
      </c>
      <c r="C36" s="21" t="s">
        <v>12</v>
      </c>
    </row>
    <row r="37" spans="2:20" ht="14.25" thickBot="1" x14ac:dyDescent="0.2">
      <c r="B37" s="40" t="s">
        <v>25</v>
      </c>
      <c r="C37" s="38"/>
      <c r="D37" s="38"/>
      <c r="E37" s="38"/>
      <c r="F37" s="38"/>
      <c r="G37" s="38"/>
      <c r="H37" s="38"/>
      <c r="I37" s="38"/>
      <c r="J37" s="38"/>
      <c r="K37" s="38"/>
      <c r="L37" s="38"/>
      <c r="M37" s="38"/>
      <c r="N37" s="37"/>
      <c r="O37" s="37"/>
      <c r="P37" s="39"/>
    </row>
    <row r="38" spans="2:20" ht="14.25" thickBot="1" x14ac:dyDescent="0.2">
      <c r="B38" s="42" t="s">
        <v>84</v>
      </c>
      <c r="C38" s="25" t="s">
        <v>83</v>
      </c>
      <c r="D38" s="25"/>
      <c r="E38" s="25"/>
      <c r="F38" s="25"/>
      <c r="G38" s="25"/>
      <c r="H38" s="25"/>
      <c r="I38" s="25"/>
      <c r="J38" s="25"/>
      <c r="K38" s="25"/>
      <c r="L38" s="25"/>
      <c r="M38" s="25"/>
      <c r="N38" s="99">
        <v>1678000</v>
      </c>
      <c r="O38" s="99"/>
      <c r="P38" s="102"/>
    </row>
    <row r="39" spans="2:20" ht="14.25" thickBot="1" x14ac:dyDescent="0.2">
      <c r="B39" s="42" t="s">
        <v>85</v>
      </c>
      <c r="C39" s="25" t="s">
        <v>86</v>
      </c>
      <c r="D39" s="25"/>
      <c r="E39" s="25"/>
      <c r="F39" s="25"/>
      <c r="G39" s="25"/>
      <c r="H39" s="25"/>
      <c r="I39" s="25"/>
      <c r="J39" s="25"/>
      <c r="K39" s="25"/>
      <c r="L39" s="25"/>
      <c r="M39" s="25"/>
      <c r="N39" s="99">
        <v>3158000</v>
      </c>
      <c r="O39" s="99"/>
      <c r="P39" s="102"/>
    </row>
    <row r="41" spans="2:20" x14ac:dyDescent="0.15">
      <c r="B41" s="22" t="s">
        <v>58</v>
      </c>
      <c r="C41" s="21" t="s">
        <v>42</v>
      </c>
    </row>
    <row r="42" spans="2:20" ht="14.25" thickBot="1" x14ac:dyDescent="0.2">
      <c r="B42" s="36" t="s">
        <v>149</v>
      </c>
      <c r="C42" s="37"/>
      <c r="D42" s="39"/>
    </row>
    <row r="43" spans="2:20" ht="14.25" thickBot="1" x14ac:dyDescent="0.2">
      <c r="B43" s="99">
        <v>2000000</v>
      </c>
      <c r="C43" s="99"/>
      <c r="D43" s="102"/>
    </row>
    <row r="45" spans="2:20" x14ac:dyDescent="0.15">
      <c r="B45" s="22" t="s">
        <v>16</v>
      </c>
      <c r="C45" s="21" t="s">
        <v>43</v>
      </c>
    </row>
    <row r="46" spans="2:20" ht="14.25" thickBot="1" x14ac:dyDescent="0.2">
      <c r="B46" s="36" t="s">
        <v>149</v>
      </c>
      <c r="C46" s="37"/>
      <c r="D46" s="39"/>
    </row>
    <row r="47" spans="2:20" ht="14.25" thickBot="1" x14ac:dyDescent="0.2">
      <c r="B47" s="99">
        <v>625000</v>
      </c>
      <c r="C47" s="99"/>
      <c r="D47" s="102"/>
      <c r="T47" s="98"/>
    </row>
    <row r="49" spans="2:10" x14ac:dyDescent="0.15">
      <c r="B49" s="22" t="s">
        <v>91</v>
      </c>
      <c r="C49" s="21" t="s">
        <v>92</v>
      </c>
    </row>
    <row r="50" spans="2:10" ht="14.25" thickBot="1" x14ac:dyDescent="0.2">
      <c r="B50" s="32" t="s">
        <v>19</v>
      </c>
      <c r="C50" s="25"/>
      <c r="D50" s="25"/>
      <c r="E50" s="25"/>
      <c r="F50" s="25"/>
      <c r="G50" s="33"/>
      <c r="H50" s="23" t="s">
        <v>149</v>
      </c>
      <c r="I50" s="24"/>
      <c r="J50" s="26"/>
    </row>
    <row r="51" spans="2:10" ht="14.25" thickBot="1" x14ac:dyDescent="0.2">
      <c r="B51" s="32" t="s">
        <v>30</v>
      </c>
      <c r="C51" s="25"/>
      <c r="D51" s="25"/>
      <c r="E51" s="25"/>
      <c r="F51" s="25"/>
      <c r="G51" s="25"/>
      <c r="H51" s="99">
        <v>131000</v>
      </c>
      <c r="I51" s="99"/>
      <c r="J51" s="102"/>
    </row>
    <row r="52" spans="2:10" ht="14.25" thickBot="1" x14ac:dyDescent="0.2">
      <c r="B52" s="32" t="s">
        <v>62</v>
      </c>
      <c r="C52" s="25"/>
      <c r="D52" s="25"/>
      <c r="E52" s="25"/>
      <c r="F52" s="25"/>
      <c r="G52" s="25"/>
      <c r="H52" s="99">
        <v>263000</v>
      </c>
      <c r="I52" s="99"/>
      <c r="J52" s="102"/>
    </row>
    <row r="53" spans="2:10" ht="14.25" thickBot="1" x14ac:dyDescent="0.2">
      <c r="B53" s="32" t="s">
        <v>63</v>
      </c>
      <c r="C53" s="25"/>
      <c r="D53" s="25"/>
      <c r="E53" s="25"/>
      <c r="F53" s="25"/>
      <c r="G53" s="25"/>
      <c r="H53" s="99">
        <v>394000</v>
      </c>
      <c r="I53" s="99"/>
      <c r="J53" s="102"/>
    </row>
    <row r="54" spans="2:10" ht="14.25" thickBot="1" x14ac:dyDescent="0.2">
      <c r="B54" s="32" t="s">
        <v>93</v>
      </c>
      <c r="C54" s="25"/>
      <c r="D54" s="25"/>
      <c r="E54" s="25"/>
      <c r="F54" s="25"/>
      <c r="G54" s="25"/>
      <c r="H54" s="99">
        <v>919000</v>
      </c>
      <c r="I54" s="99"/>
      <c r="J54" s="102"/>
    </row>
    <row r="56" spans="2:10" x14ac:dyDescent="0.15">
      <c r="B56" s="22" t="s">
        <v>117</v>
      </c>
      <c r="C56" s="21" t="s">
        <v>102</v>
      </c>
    </row>
    <row r="57" spans="2:10" ht="14.25" thickBot="1" x14ac:dyDescent="0.2">
      <c r="B57" s="36" t="s">
        <v>149</v>
      </c>
      <c r="C57" s="37"/>
      <c r="D57" s="39"/>
    </row>
    <row r="58" spans="2:10" ht="14.25" thickBot="1" x14ac:dyDescent="0.2">
      <c r="B58" s="99">
        <v>1000000</v>
      </c>
      <c r="C58" s="99"/>
      <c r="D58" s="102"/>
    </row>
  </sheetData>
  <mergeCells count="15">
    <mergeCell ref="B21:E21"/>
    <mergeCell ref="B25:I25"/>
    <mergeCell ref="I16:K16"/>
    <mergeCell ref="B17:D17"/>
    <mergeCell ref="B26:I26"/>
    <mergeCell ref="B14:D14"/>
    <mergeCell ref="B15:D15"/>
    <mergeCell ref="B16:D16"/>
    <mergeCell ref="I13:K13"/>
    <mergeCell ref="I14:K14"/>
    <mergeCell ref="B8:C8"/>
    <mergeCell ref="D8:E8"/>
    <mergeCell ref="F8:O8"/>
    <mergeCell ref="B12:D12"/>
    <mergeCell ref="B13:D13"/>
  </mergeCells>
  <phoneticPr fontId="2"/>
  <pageMargins left="0.7" right="0.7" top="0.75" bottom="0.75" header="0.3" footer="0.3"/>
  <pageSetup paperSize="9" scale="88" orientation="portrait" r:id="rId1"/>
  <colBreaks count="1" manualBreakCount="1">
    <brk id="16" max="5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積算表（様式第4号） </vt:lpstr>
      <vt:lpstr>収支予算書（様式第5号）</vt:lpstr>
      <vt:lpstr>単価マスタ（編集禁止！）</vt:lpstr>
      <vt:lpstr>'収支予算書（様式第5号）'!Print_Area</vt:lpstr>
      <vt:lpstr>'積算表（様式第4号） '!Print_Area</vt:lpstr>
      <vt:lpstr>'単価マスタ（編集禁止！）'!Print_Area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高江洲　昌太</dc:creator>
  <cp:lastModifiedBy>奥村 勇太</cp:lastModifiedBy>
  <cp:lastPrinted>2023-10-16T00:53:37Z</cp:lastPrinted>
  <dcterms:created xsi:type="dcterms:W3CDTF">2018-05-23T00:52:36Z</dcterms:created>
  <dcterms:modified xsi:type="dcterms:W3CDTF">2023-11-10T01:45:16Z</dcterms:modified>
</cp:coreProperties>
</file>