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0668\Desktop\一時保存\0114\R5\"/>
    </mc:Choice>
  </mc:AlternateContent>
  <xr:revisionPtr revIDLastSave="0" documentId="13_ncr:1_{37CBC578-59B7-4139-8248-1017974A9936}" xr6:coauthVersionLast="47" xr6:coauthVersionMax="47" xr10:uidLastSave="{00000000-0000-0000-0000-000000000000}"/>
  <workbookProtection workbookAlgorithmName="SHA-512" workbookHashValue="7rTCc4WnzsML/SmnBUFEf1DbZqx+k7aZsfqycocuZGo/wLEUg2fcQSX7VFI2AoGQzp7Ag6V9FyVXaixjKTk2aA==" workbookSaltValue="HcCZBW2BA6deMFlRK/iUAA==" workbookSpinCount="100000" lockStructure="1"/>
  <bookViews>
    <workbookView xWindow="-28920" yWindow="-837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E86" i="4"/>
  <c r="AT10" i="4"/>
  <c r="AL10" i="4"/>
  <c r="I10" i="4"/>
</calcChain>
</file>

<file path=xl/sharedStrings.xml><?xml version="1.0" encoding="utf-8"?>
<sst xmlns="http://schemas.openxmlformats.org/spreadsheetml/2006/main" count="236" uniqueCount="117">
  <si>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</si>
  <si>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</si>
  <si>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</si>
  <si>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</si>
  <si>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</si>
  <si>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</si>
  <si>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</si>
  <si>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</si>
  <si>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</si>
  <si>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</si>
  <si>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</si>
  <si>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</si>
  <si>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</si>
  <si>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</si>
  <si>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</si>
  <si>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</si>
  <si>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</si>
  <si>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</si>
  <si>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</si>
  <si>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</si>
  <si>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</si>
  <si>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</si>
  <si>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</si>
  <si>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</si>
  <si>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</si>
  <si>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</si>
  <si>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</si>
  <si>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</si>
  <si>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</si>
  <si>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</si>
  <si>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</si>
  <si>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</si>
  <si>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</si>
  <si>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</si>
  <si>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</si>
  <si>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</si>
  <si>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</si>
  <si>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</si>
  <si>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</si>
  <si>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</si>
  <si>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</si>
  <si>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</si>
  <si>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</si>
  <si>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</si>
  <si>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</si>
  <si>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</si>
  <si>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</si>
  <si>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</si>
  <si>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</si>
  <si>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</si>
  <si>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</si>
  <si>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</si>
  <si>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</si>
  <si>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</si>
  <si>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</si>
  <si>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</si>
  <si>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</si>
  <si>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</si>
  <si>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</si>
  <si>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</si>
  <si>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</si>
  <si>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</si>
  <si>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</si>
  <si>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</si>
  <si>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</si>
  <si>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</si>
  <si>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</si>
  <si>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</si>
  <si>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</si>
  <si>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</si>
  <si>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</si>
  <si>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</si>
  <si>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</si>
  <si>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</si>
  <si>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</si>
  <si>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</si>
  <si>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</si>
  <si>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</si>
  <si>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</si>
  <si>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</si>
  <si>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</si>
  <si>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</si>
  <si>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</si>
  <si>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</si>
  <si>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</si>
  <si>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</si>
  <si>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</si>
  <si>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</si>
  <si>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</si>
  <si>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</si>
  <si>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</si>
  <si>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</si>
  <si>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</si>
  <si>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</si>
  <si>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</si>
  <si>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</si>
  <si>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平戸市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</si>
  <si>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</si>
  <si>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</si>
  <si>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</si>
  <si>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</si>
  <si>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</si>
  <si>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</si>
  <si>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</si>
  <si>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</si>
  <si>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</si>
  <si>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</si>
  <si>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</si>
  <si>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</si>
  <si>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</si>
  <si>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</si>
  <si>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</si>
  <si>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</si>
  <si>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</si>
  <si>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当該施設は、平戸市の中でも少子高齢化が進み高齢単身世帯も多い地区である。
　供用開始後、加入率は60％台を推移しており、今後も人口、加入者の増加は見込めない状況にあり、使用料金の改定の検討を行ったものの、全国平均に対し２倍の料金設定となっている。このことから料金改定による収入増加が見込めず赤字運営の事業となっている。
　このような事業形態にあることから令和元年度に最適化構想における再編計画による改修案を基に将来的な人口減少も踏まえ事業廃止・継続の検討を行った。検討の結果、令和12年度を目途に事業を廃止し、個別浄化槽処理への転換を図る方針を決定した。事業廃止までの間、必要最低限度の管理経費に留め事業運営を図る。</t>
    <phoneticPr fontId="4"/>
  </si>
  <si>
    <t>　当該施設の使用料については、事業開始当初から毎年未収金も無くすべて完納されている。使用料等における事業経費回収率は、対前年比6.08％減少し56.97％となったものの、類似団体平均より高い数値で推移している。しかしながら、一般会計繰入金により収益比率100％と他会計に依存した状況にある。
　汚水処理原価について、令和5年度は施設修繕や委託料が多少増となっているが、施設廃止までに施設維持管理のための修繕が増減することも予想されるため、今後も増減する見通しである。
　将来的に事業廃止の方針が決定していることから、過剰な設備投資をすることがないよう、機器更新時期等の見直しによるランニングコストの縮減を図り経営の健全性、効率性の向上に向けて取り組む。</t>
    <rPh sb="93" eb="94">
      <t>タカ</t>
    </rPh>
    <rPh sb="95" eb="97">
      <t>スウチ</t>
    </rPh>
    <rPh sb="98" eb="100">
      <t>スイイ</t>
    </rPh>
    <phoneticPr fontId="4"/>
  </si>
  <si>
    <t>　当該施設は、供用開始から20年以上が経過しているが、接続加入世帯が少ないことから施設処理能力に対し、20.95％の施設利用率である。このことから稼働年数に対し機械的な負担が少ないため、比較的に健全な設備機器の状態にある。また、適宜、機器更新によるメンテナンスをおこなっており著しく老朽化が生じている状況にはない。</t>
    <rPh sb="58" eb="60">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</si>
</sst>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33-450B-BA7A-F2DACFE4D64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A833-450B-BA7A-F2DACFE4D64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22.86</c:v>
                </c:pt>
                <c:pt idx="1">
                  <c:v>22.86</c:v>
                </c:pt>
                <c:pt idx="2">
                  <c:v>21.9</c:v>
                </c:pt>
                <c:pt idx="3">
                  <c:v>19.05</c:v>
                </c:pt>
                <c:pt idx="4">
                  <c:v>20.95</c:v>
                </c:pt>
              </c:numCache>
            </c:numRef>
          </c:val>
          <c:extLst>
            <c:ext xmlns:c16="http://schemas.microsoft.com/office/drawing/2014/chart" uri="{C3380CC4-5D6E-409C-BE32-E72D297353CC}">
              <c16:uniqueId val="{00000000-3868-4362-80E0-86C0C9258DB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3868-4362-80E0-86C0C9258DB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60.13</c:v>
                </c:pt>
                <c:pt idx="1">
                  <c:v>68.239999999999995</c:v>
                </c:pt>
                <c:pt idx="2">
                  <c:v>68.53</c:v>
                </c:pt>
                <c:pt idx="3">
                  <c:v>67.14</c:v>
                </c:pt>
                <c:pt idx="4">
                  <c:v>65.25</c:v>
                </c:pt>
              </c:numCache>
            </c:numRef>
          </c:val>
          <c:extLst>
            <c:ext xmlns:c16="http://schemas.microsoft.com/office/drawing/2014/chart" uri="{C3380CC4-5D6E-409C-BE32-E72D297353CC}">
              <c16:uniqueId val="{00000000-A05B-4051-8EBE-C958D38BB13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A05B-4051-8EBE-C958D38BB13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16E-4005-A95A-B721372FE54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6E-4005-A95A-B721372FE54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0F-4BAD-9CA4-1121068313C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0F-4BAD-9CA4-1121068313C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37-4DF8-92A2-C85C439D091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37-4DF8-92A2-C85C439D091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27-450A-A635-CDCE93C8FDF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27-450A-A635-CDCE93C8FDF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D6-4488-BD43-02A2CDAA838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D6-4488-BD43-02A2CDAA838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2536.81</c:v>
                </c:pt>
                <c:pt idx="1">
                  <c:v>2223.42</c:v>
                </c:pt>
                <c:pt idx="2">
                  <c:v>1979.21</c:v>
                </c:pt>
                <c:pt idx="3">
                  <c:v>1752.59</c:v>
                </c:pt>
                <c:pt idx="4">
                  <c:v>1495.18</c:v>
                </c:pt>
              </c:numCache>
            </c:numRef>
          </c:val>
          <c:extLst>
            <c:ext xmlns:c16="http://schemas.microsoft.com/office/drawing/2014/chart" uri="{C3380CC4-5D6E-409C-BE32-E72D297353CC}">
              <c16:uniqueId val="{00000000-B2F4-401D-A192-D5D3449ACBF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B2F4-401D-A192-D5D3449ACBF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47.08</c:v>
                </c:pt>
                <c:pt idx="1">
                  <c:v>52.22</c:v>
                </c:pt>
                <c:pt idx="2">
                  <c:v>50.29</c:v>
                </c:pt>
                <c:pt idx="3">
                  <c:v>63.05</c:v>
                </c:pt>
                <c:pt idx="4">
                  <c:v>56.97</c:v>
                </c:pt>
              </c:numCache>
            </c:numRef>
          </c:val>
          <c:extLst>
            <c:ext xmlns:c16="http://schemas.microsoft.com/office/drawing/2014/chart" uri="{C3380CC4-5D6E-409C-BE32-E72D297353CC}">
              <c16:uniqueId val="{00000000-C429-4464-ACD1-901C7F2C650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C429-4464-ACD1-901C7F2C650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740.06</c:v>
                </c:pt>
                <c:pt idx="1">
                  <c:v>659.46</c:v>
                </c:pt>
                <c:pt idx="2">
                  <c:v>674.46</c:v>
                </c:pt>
                <c:pt idx="3">
                  <c:v>558.66</c:v>
                </c:pt>
                <c:pt idx="4">
                  <c:v>619.29999999999995</c:v>
                </c:pt>
              </c:numCache>
            </c:numRef>
          </c:val>
          <c:extLst>
            <c:ext xmlns:c16="http://schemas.microsoft.com/office/drawing/2014/chart" uri="{C3380CC4-5D6E-409C-BE32-E72D297353CC}">
              <c16:uniqueId val="{00000000-0A8C-4C06-A06A-112E9125BEA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0A8C-4C06-A06A-112E9125BEA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長崎県　平戸市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81" t="s">
        <v>9</v>
      </c>
      <c r="BM7" s="82"/>
      <c r="BN7" s="82"/>
      <c r="BO7" s="82"/>
      <c r="BP7" s="82"/>
      <c r="BQ7" s="82"/>
      <c r="BR7" s="82"/>
      <c r="BS7" s="82"/>
      <c r="BT7" s="82"/>
      <c r="BU7" s="82"/>
      <c r="BV7" s="82"/>
      <c r="BW7" s="82"/>
      <c r="BX7" s="82"/>
      <c r="BY7" s="83"/>
    </row>
    <row r="8" spans="1:78" ht="18.75" customHeight="1" x14ac:dyDescent="0.15">
      <c r="A8" s="2"/>
      <c r="B8" s="77" t="str">
        <f>データ!I6</f>
        <v>法非適用</v>
      </c>
      <c r="C8" s="77"/>
      <c r="D8" s="77"/>
      <c r="E8" s="77"/>
      <c r="F8" s="77"/>
      <c r="G8" s="77"/>
      <c r="H8" s="77"/>
      <c r="I8" s="77" t="str">
        <f>データ!J6</f>
        <v>下水道事業</v>
      </c>
      <c r="J8" s="77"/>
      <c r="K8" s="77"/>
      <c r="L8" s="77"/>
      <c r="M8" s="77"/>
      <c r="N8" s="77"/>
      <c r="O8" s="77"/>
      <c r="P8" s="77" t="str">
        <f>データ!K6</f>
        <v>農業集落排水</v>
      </c>
      <c r="Q8" s="77"/>
      <c r="R8" s="77"/>
      <c r="S8" s="77"/>
      <c r="T8" s="77"/>
      <c r="U8" s="77"/>
      <c r="V8" s="77"/>
      <c r="W8" s="77" t="str">
        <f>データ!L6</f>
        <v>F2</v>
      </c>
      <c r="X8" s="77"/>
      <c r="Y8" s="77"/>
      <c r="Z8" s="77"/>
      <c r="AA8" s="77"/>
      <c r="AB8" s="77"/>
      <c r="AC8" s="77"/>
      <c r="AD8" s="78" t="str">
        <f>データ!$M$6</f>
        <v>非設置</v>
      </c>
      <c r="AE8" s="78"/>
      <c r="AF8" s="78"/>
      <c r="AG8" s="78"/>
      <c r="AH8" s="78"/>
      <c r="AI8" s="78"/>
      <c r="AJ8" s="78"/>
      <c r="AK8" s="3"/>
      <c r="AL8" s="50">
        <f>データ!S6</f>
        <v>28537</v>
      </c>
      <c r="AM8" s="50"/>
      <c r="AN8" s="50"/>
      <c r="AO8" s="50"/>
      <c r="AP8" s="50"/>
      <c r="AQ8" s="50"/>
      <c r="AR8" s="50"/>
      <c r="AS8" s="50"/>
      <c r="AT8" s="51">
        <f>データ!T6</f>
        <v>235.12</v>
      </c>
      <c r="AU8" s="51"/>
      <c r="AV8" s="51"/>
      <c r="AW8" s="51"/>
      <c r="AX8" s="51"/>
      <c r="AY8" s="51"/>
      <c r="AZ8" s="51"/>
      <c r="BA8" s="51"/>
      <c r="BB8" s="51">
        <f>データ!U6</f>
        <v>121.37</v>
      </c>
      <c r="BC8" s="51"/>
      <c r="BD8" s="51"/>
      <c r="BE8" s="51"/>
      <c r="BF8" s="51"/>
      <c r="BG8" s="51"/>
      <c r="BH8" s="51"/>
      <c r="BI8" s="51"/>
      <c r="BJ8" s="3"/>
      <c r="BK8" s="3"/>
      <c r="BL8" s="73" t="s">
        <v>10</v>
      </c>
      <c r="BM8" s="74"/>
      <c r="BN8" s="75" t="s">
        <v>11</v>
      </c>
      <c r="BO8" s="75"/>
      <c r="BP8" s="75"/>
      <c r="BQ8" s="75"/>
      <c r="BR8" s="75"/>
      <c r="BS8" s="75"/>
      <c r="BT8" s="75"/>
      <c r="BU8" s="75"/>
      <c r="BV8" s="75"/>
      <c r="BW8" s="75"/>
      <c r="BX8" s="75"/>
      <c r="BY8" s="76"/>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t="str">
        <f>データ!O6</f>
        <v>該当数値なし</v>
      </c>
      <c r="J10" s="51"/>
      <c r="K10" s="51"/>
      <c r="L10" s="51"/>
      <c r="M10" s="51"/>
      <c r="N10" s="51"/>
      <c r="O10" s="51"/>
      <c r="P10" s="51">
        <f>データ!P6</f>
        <v>0.5</v>
      </c>
      <c r="Q10" s="51"/>
      <c r="R10" s="51"/>
      <c r="S10" s="51"/>
      <c r="T10" s="51"/>
      <c r="U10" s="51"/>
      <c r="V10" s="51"/>
      <c r="W10" s="51">
        <f>データ!Q6</f>
        <v>88.29</v>
      </c>
      <c r="X10" s="51"/>
      <c r="Y10" s="51"/>
      <c r="Z10" s="51"/>
      <c r="AA10" s="51"/>
      <c r="AB10" s="51"/>
      <c r="AC10" s="51"/>
      <c r="AD10" s="50">
        <f>データ!R6</f>
        <v>6210</v>
      </c>
      <c r="AE10" s="50"/>
      <c r="AF10" s="50"/>
      <c r="AG10" s="50"/>
      <c r="AH10" s="50"/>
      <c r="AI10" s="50"/>
      <c r="AJ10" s="50"/>
      <c r="AK10" s="2"/>
      <c r="AL10" s="50">
        <f>データ!V6</f>
        <v>141</v>
      </c>
      <c r="AM10" s="50"/>
      <c r="AN10" s="50"/>
      <c r="AO10" s="50"/>
      <c r="AP10" s="50"/>
      <c r="AQ10" s="50"/>
      <c r="AR10" s="50"/>
      <c r="AS10" s="50"/>
      <c r="AT10" s="51">
        <f>データ!W6</f>
        <v>0.09</v>
      </c>
      <c r="AU10" s="51"/>
      <c r="AV10" s="51"/>
      <c r="AW10" s="51"/>
      <c r="AX10" s="51"/>
      <c r="AY10" s="51"/>
      <c r="AZ10" s="51"/>
      <c r="BA10" s="51"/>
      <c r="BB10" s="51">
        <f>データ!X6</f>
        <v>1566.67</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115</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9"/>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9"/>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9"/>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9"/>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9"/>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9"/>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9"/>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9"/>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9"/>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9"/>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9"/>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9"/>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9"/>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9"/>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9"/>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9"/>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9"/>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9"/>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9"/>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9"/>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9"/>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9"/>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9"/>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9"/>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9"/>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9"/>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9"/>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0"/>
      <c r="BM44" s="71"/>
      <c r="BN44" s="71"/>
      <c r="BO44" s="71"/>
      <c r="BP44" s="71"/>
      <c r="BQ44" s="71"/>
      <c r="BR44" s="71"/>
      <c r="BS44" s="71"/>
      <c r="BT44" s="71"/>
      <c r="BU44" s="71"/>
      <c r="BV44" s="71"/>
      <c r="BW44" s="71"/>
      <c r="BX44" s="71"/>
      <c r="BY44" s="71"/>
      <c r="BZ44" s="7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43</v>
      </c>
      <c r="N86" s="12" t="s">
        <v>43</v>
      </c>
      <c r="O86" s="12" t="str">
        <f>データ!EO6</f>
        <v>【0.02】</v>
      </c>
    </row>
  </sheetData>
  <sheetProtection algorithmName="SHA-512" hashValue="ieY5RE+sfI/VgHzOJjCtV6ni3Ao1mBGaNAv/+0OlCaWpi1fM53r+ZVecREmTsCJwwzdq0XmMaZoyNe0LlacHXQ==" saltValue="VLUByF/ERFdWVWD+Qp3iF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85" t="s">
        <v>53</v>
      </c>
      <c r="I3" s="86"/>
      <c r="J3" s="86"/>
      <c r="K3" s="86"/>
      <c r="L3" s="86"/>
      <c r="M3" s="86"/>
      <c r="N3" s="86"/>
      <c r="O3" s="86"/>
      <c r="P3" s="86"/>
      <c r="Q3" s="86"/>
      <c r="R3" s="86"/>
      <c r="S3" s="86"/>
      <c r="T3" s="86"/>
      <c r="U3" s="86"/>
      <c r="V3" s="86"/>
      <c r="W3" s="86"/>
      <c r="X3" s="87"/>
      <c r="Y3" s="91" t="s">
        <v>54</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28</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5" x14ac:dyDescent="0.15">
      <c r="A4" s="14" t="s">
        <v>55</v>
      </c>
      <c r="B4" s="16"/>
      <c r="C4" s="16"/>
      <c r="D4" s="16"/>
      <c r="E4" s="16"/>
      <c r="F4" s="16"/>
      <c r="G4" s="16"/>
      <c r="H4" s="88"/>
      <c r="I4" s="89"/>
      <c r="J4" s="89"/>
      <c r="K4" s="89"/>
      <c r="L4" s="89"/>
      <c r="M4" s="89"/>
      <c r="N4" s="89"/>
      <c r="O4" s="89"/>
      <c r="P4" s="89"/>
      <c r="Q4" s="89"/>
      <c r="R4" s="89"/>
      <c r="S4" s="89"/>
      <c r="T4" s="89"/>
      <c r="U4" s="89"/>
      <c r="V4" s="89"/>
      <c r="W4" s="89"/>
      <c r="X4" s="90"/>
      <c r="Y4" s="84" t="s">
        <v>56</v>
      </c>
      <c r="Z4" s="84"/>
      <c r="AA4" s="84"/>
      <c r="AB4" s="84"/>
      <c r="AC4" s="84"/>
      <c r="AD4" s="84"/>
      <c r="AE4" s="84"/>
      <c r="AF4" s="84"/>
      <c r="AG4" s="84"/>
      <c r="AH4" s="84"/>
      <c r="AI4" s="84"/>
      <c r="AJ4" s="84" t="s">
        <v>57</v>
      </c>
      <c r="AK4" s="84"/>
      <c r="AL4" s="84"/>
      <c r="AM4" s="84"/>
      <c r="AN4" s="84"/>
      <c r="AO4" s="84"/>
      <c r="AP4" s="84"/>
      <c r="AQ4" s="84"/>
      <c r="AR4" s="84"/>
      <c r="AS4" s="84"/>
      <c r="AT4" s="84"/>
      <c r="AU4" s="84" t="s">
        <v>58</v>
      </c>
      <c r="AV4" s="84"/>
      <c r="AW4" s="84"/>
      <c r="AX4" s="84"/>
      <c r="AY4" s="84"/>
      <c r="AZ4" s="84"/>
      <c r="BA4" s="84"/>
      <c r="BB4" s="84"/>
      <c r="BC4" s="84"/>
      <c r="BD4" s="84"/>
      <c r="BE4" s="84"/>
      <c r="BF4" s="84" t="s">
        <v>59</v>
      </c>
      <c r="BG4" s="84"/>
      <c r="BH4" s="84"/>
      <c r="BI4" s="84"/>
      <c r="BJ4" s="84"/>
      <c r="BK4" s="84"/>
      <c r="BL4" s="84"/>
      <c r="BM4" s="84"/>
      <c r="BN4" s="84"/>
      <c r="BO4" s="84"/>
      <c r="BP4" s="84"/>
      <c r="BQ4" s="84" t="s">
        <v>60</v>
      </c>
      <c r="BR4" s="84"/>
      <c r="BS4" s="84"/>
      <c r="BT4" s="84"/>
      <c r="BU4" s="84"/>
      <c r="BV4" s="84"/>
      <c r="BW4" s="84"/>
      <c r="BX4" s="84"/>
      <c r="BY4" s="84"/>
      <c r="BZ4" s="84"/>
      <c r="CA4" s="84"/>
      <c r="CB4" s="84" t="s">
        <v>61</v>
      </c>
      <c r="CC4" s="84"/>
      <c r="CD4" s="84"/>
      <c r="CE4" s="84"/>
      <c r="CF4" s="84"/>
      <c r="CG4" s="84"/>
      <c r="CH4" s="84"/>
      <c r="CI4" s="84"/>
      <c r="CJ4" s="84"/>
      <c r="CK4" s="84"/>
      <c r="CL4" s="84"/>
      <c r="CM4" s="84" t="s">
        <v>62</v>
      </c>
      <c r="CN4" s="84"/>
      <c r="CO4" s="84"/>
      <c r="CP4" s="84"/>
      <c r="CQ4" s="84"/>
      <c r="CR4" s="84"/>
      <c r="CS4" s="84"/>
      <c r="CT4" s="84"/>
      <c r="CU4" s="84"/>
      <c r="CV4" s="84"/>
      <c r="CW4" s="84"/>
      <c r="CX4" s="84" t="s">
        <v>63</v>
      </c>
      <c r="CY4" s="84"/>
      <c r="CZ4" s="84"/>
      <c r="DA4" s="84"/>
      <c r="DB4" s="84"/>
      <c r="DC4" s="84"/>
      <c r="DD4" s="84"/>
      <c r="DE4" s="84"/>
      <c r="DF4" s="84"/>
      <c r="DG4" s="84"/>
      <c r="DH4" s="84"/>
      <c r="DI4" s="84" t="s">
        <v>64</v>
      </c>
      <c r="DJ4" s="84"/>
      <c r="DK4" s="84"/>
      <c r="DL4" s="84"/>
      <c r="DM4" s="84"/>
      <c r="DN4" s="84"/>
      <c r="DO4" s="84"/>
      <c r="DP4" s="84"/>
      <c r="DQ4" s="84"/>
      <c r="DR4" s="84"/>
      <c r="DS4" s="84"/>
      <c r="DT4" s="84" t="s">
        <v>65</v>
      </c>
      <c r="DU4" s="84"/>
      <c r="DV4" s="84"/>
      <c r="DW4" s="84"/>
      <c r="DX4" s="84"/>
      <c r="DY4" s="84"/>
      <c r="DZ4" s="84"/>
      <c r="EA4" s="84"/>
      <c r="EB4" s="84"/>
      <c r="EC4" s="84"/>
      <c r="ED4" s="84"/>
      <c r="EE4" s="84" t="s">
        <v>66</v>
      </c>
      <c r="EF4" s="84"/>
      <c r="EG4" s="84"/>
      <c r="EH4" s="84"/>
      <c r="EI4" s="84"/>
      <c r="EJ4" s="84"/>
      <c r="EK4" s="84"/>
      <c r="EL4" s="84"/>
      <c r="EM4" s="84"/>
      <c r="EN4" s="84"/>
      <c r="EO4" s="84"/>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2023</v>
      </c>
      <c r="C6" s="19">
        <f t="shared" ref="C6:X6" si="3">C7</f>
        <v>422070</v>
      </c>
      <c r="D6" s="19">
        <f t="shared" si="3"/>
        <v>47</v>
      </c>
      <c r="E6" s="19">
        <f t="shared" si="3"/>
        <v>17</v>
      </c>
      <c r="F6" s="19">
        <f t="shared" si="3"/>
        <v>5</v>
      </c>
      <c r="G6" s="19">
        <f t="shared" si="3"/>
        <v>0</v>
      </c>
      <c r="H6" s="19" t="str">
        <f t="shared" si="3"/>
        <v>長崎県　平戸市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0.5</v>
      </c>
      <c r="Q6" s="20">
        <f t="shared" si="3"/>
        <v>88.29</v>
      </c>
      <c r="R6" s="20">
        <f t="shared" si="3"/>
        <v>6210</v>
      </c>
      <c r="S6" s="20">
        <f t="shared" si="3"/>
        <v>28537</v>
      </c>
      <c r="T6" s="20">
        <f t="shared" si="3"/>
        <v>235.12</v>
      </c>
      <c r="U6" s="20">
        <f t="shared" si="3"/>
        <v>121.37</v>
      </c>
      <c r="V6" s="20">
        <f t="shared" si="3"/>
        <v>141</v>
      </c>
      <c r="W6" s="20">
        <f t="shared" si="3"/>
        <v>0.09</v>
      </c>
      <c r="X6" s="20">
        <f t="shared" si="3"/>
        <v>1566.67</v>
      </c>
      <c r="Y6" s="21">
        <f>IF(Y7="",NA(),Y7)</f>
        <v>100</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2536.81</v>
      </c>
      <c r="BG6" s="21">
        <f t="shared" ref="BG6:BO6" si="7">IF(BG7="",NA(),BG7)</f>
        <v>2223.42</v>
      </c>
      <c r="BH6" s="21">
        <f t="shared" si="7"/>
        <v>1979.21</v>
      </c>
      <c r="BI6" s="21">
        <f t="shared" si="7"/>
        <v>1752.59</v>
      </c>
      <c r="BJ6" s="21">
        <f t="shared" si="7"/>
        <v>1495.18</v>
      </c>
      <c r="BK6" s="21">
        <f t="shared" si="7"/>
        <v>826.83</v>
      </c>
      <c r="BL6" s="21">
        <f t="shared" si="7"/>
        <v>867.83</v>
      </c>
      <c r="BM6" s="21">
        <f t="shared" si="7"/>
        <v>791.76</v>
      </c>
      <c r="BN6" s="21">
        <f t="shared" si="7"/>
        <v>900.82</v>
      </c>
      <c r="BO6" s="21">
        <f t="shared" si="7"/>
        <v>839.21</v>
      </c>
      <c r="BP6" s="20" t="str">
        <f>IF(BP7="","",IF(BP7="-","【-】","【"&amp;SUBSTITUTE(TEXT(BP7,"#,##0.00"),"-","△")&amp;"】"))</f>
        <v>【785.10】</v>
      </c>
      <c r="BQ6" s="21">
        <f>IF(BQ7="",NA(),BQ7)</f>
        <v>47.08</v>
      </c>
      <c r="BR6" s="21">
        <f t="shared" ref="BR6:BZ6" si="8">IF(BR7="",NA(),BR7)</f>
        <v>52.22</v>
      </c>
      <c r="BS6" s="21">
        <f t="shared" si="8"/>
        <v>50.29</v>
      </c>
      <c r="BT6" s="21">
        <f t="shared" si="8"/>
        <v>63.05</v>
      </c>
      <c r="BU6" s="21">
        <f t="shared" si="8"/>
        <v>56.97</v>
      </c>
      <c r="BV6" s="21">
        <f t="shared" si="8"/>
        <v>57.31</v>
      </c>
      <c r="BW6" s="21">
        <f t="shared" si="8"/>
        <v>57.08</v>
      </c>
      <c r="BX6" s="21">
        <f t="shared" si="8"/>
        <v>56.26</v>
      </c>
      <c r="BY6" s="21">
        <f t="shared" si="8"/>
        <v>52.94</v>
      </c>
      <c r="BZ6" s="21">
        <f t="shared" si="8"/>
        <v>52.05</v>
      </c>
      <c r="CA6" s="20" t="str">
        <f>IF(CA7="","",IF(CA7="-","【-】","【"&amp;SUBSTITUTE(TEXT(CA7,"#,##0.00"),"-","△")&amp;"】"))</f>
        <v>【56.93】</v>
      </c>
      <c r="CB6" s="21">
        <f>IF(CB7="",NA(),CB7)</f>
        <v>740.06</v>
      </c>
      <c r="CC6" s="21">
        <f t="shared" ref="CC6:CK6" si="9">IF(CC7="",NA(),CC7)</f>
        <v>659.46</v>
      </c>
      <c r="CD6" s="21">
        <f t="shared" si="9"/>
        <v>674.46</v>
      </c>
      <c r="CE6" s="21">
        <f t="shared" si="9"/>
        <v>558.66</v>
      </c>
      <c r="CF6" s="21">
        <f t="shared" si="9"/>
        <v>619.29999999999995</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22.86</v>
      </c>
      <c r="CN6" s="21">
        <f t="shared" ref="CN6:CV6" si="10">IF(CN7="",NA(),CN7)</f>
        <v>22.86</v>
      </c>
      <c r="CO6" s="21">
        <f t="shared" si="10"/>
        <v>21.9</v>
      </c>
      <c r="CP6" s="21">
        <f t="shared" si="10"/>
        <v>19.05</v>
      </c>
      <c r="CQ6" s="21">
        <f t="shared" si="10"/>
        <v>20.95</v>
      </c>
      <c r="CR6" s="21">
        <f t="shared" si="10"/>
        <v>50.14</v>
      </c>
      <c r="CS6" s="21">
        <f t="shared" si="10"/>
        <v>54.83</v>
      </c>
      <c r="CT6" s="21">
        <f t="shared" si="10"/>
        <v>66.53</v>
      </c>
      <c r="CU6" s="21">
        <f t="shared" si="10"/>
        <v>52.35</v>
      </c>
      <c r="CV6" s="21">
        <f t="shared" si="10"/>
        <v>46.25</v>
      </c>
      <c r="CW6" s="20" t="str">
        <f>IF(CW7="","",IF(CW7="-","【-】","【"&amp;SUBSTITUTE(TEXT(CW7,"#,##0.00"),"-","△")&amp;"】"))</f>
        <v>【49.87】</v>
      </c>
      <c r="CX6" s="21">
        <f>IF(CX7="",NA(),CX7)</f>
        <v>60.13</v>
      </c>
      <c r="CY6" s="21">
        <f t="shared" ref="CY6:DG6" si="11">IF(CY7="",NA(),CY7)</f>
        <v>68.239999999999995</v>
      </c>
      <c r="CZ6" s="21">
        <f t="shared" si="11"/>
        <v>68.53</v>
      </c>
      <c r="DA6" s="21">
        <f t="shared" si="11"/>
        <v>67.14</v>
      </c>
      <c r="DB6" s="21">
        <f t="shared" si="11"/>
        <v>65.25</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15">
      <c r="A7" s="14"/>
      <c r="B7" s="23">
        <v>2023</v>
      </c>
      <c r="C7" s="23">
        <v>422070</v>
      </c>
      <c r="D7" s="23">
        <v>47</v>
      </c>
      <c r="E7" s="23">
        <v>17</v>
      </c>
      <c r="F7" s="23">
        <v>5</v>
      </c>
      <c r="G7" s="23">
        <v>0</v>
      </c>
      <c r="H7" s="23" t="s">
        <v>96</v>
      </c>
      <c r="I7" s="23" t="s">
        <v>97</v>
      </c>
      <c r="J7" s="23" t="s">
        <v>98</v>
      </c>
      <c r="K7" s="23" t="s">
        <v>99</v>
      </c>
      <c r="L7" s="23" t="s">
        <v>100</v>
      </c>
      <c r="M7" s="23" t="s">
        <v>101</v>
      </c>
      <c r="N7" s="24" t="s">
        <v>102</v>
      </c>
      <c r="O7" s="24" t="s">
        <v>103</v>
      </c>
      <c r="P7" s="24">
        <v>0.5</v>
      </c>
      <c r="Q7" s="24">
        <v>88.29</v>
      </c>
      <c r="R7" s="24">
        <v>6210</v>
      </c>
      <c r="S7" s="24">
        <v>28537</v>
      </c>
      <c r="T7" s="24">
        <v>235.12</v>
      </c>
      <c r="U7" s="24">
        <v>121.37</v>
      </c>
      <c r="V7" s="24">
        <v>141</v>
      </c>
      <c r="W7" s="24">
        <v>0.09</v>
      </c>
      <c r="X7" s="24">
        <v>1566.67</v>
      </c>
      <c r="Y7" s="24">
        <v>100</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2536.81</v>
      </c>
      <c r="BG7" s="24">
        <v>2223.42</v>
      </c>
      <c r="BH7" s="24">
        <v>1979.21</v>
      </c>
      <c r="BI7" s="24">
        <v>1752.59</v>
      </c>
      <c r="BJ7" s="24">
        <v>1495.18</v>
      </c>
      <c r="BK7" s="24">
        <v>826.83</v>
      </c>
      <c r="BL7" s="24">
        <v>867.83</v>
      </c>
      <c r="BM7" s="24">
        <v>791.76</v>
      </c>
      <c r="BN7" s="24">
        <v>900.82</v>
      </c>
      <c r="BO7" s="24">
        <v>839.21</v>
      </c>
      <c r="BP7" s="24">
        <v>785.1</v>
      </c>
      <c r="BQ7" s="24">
        <v>47.08</v>
      </c>
      <c r="BR7" s="24">
        <v>52.22</v>
      </c>
      <c r="BS7" s="24">
        <v>50.29</v>
      </c>
      <c r="BT7" s="24">
        <v>63.05</v>
      </c>
      <c r="BU7" s="24">
        <v>56.97</v>
      </c>
      <c r="BV7" s="24">
        <v>57.31</v>
      </c>
      <c r="BW7" s="24">
        <v>57.08</v>
      </c>
      <c r="BX7" s="24">
        <v>56.26</v>
      </c>
      <c r="BY7" s="24">
        <v>52.94</v>
      </c>
      <c r="BZ7" s="24">
        <v>52.05</v>
      </c>
      <c r="CA7" s="24">
        <v>56.93</v>
      </c>
      <c r="CB7" s="24">
        <v>740.06</v>
      </c>
      <c r="CC7" s="24">
        <v>659.46</v>
      </c>
      <c r="CD7" s="24">
        <v>674.46</v>
      </c>
      <c r="CE7" s="24">
        <v>558.66</v>
      </c>
      <c r="CF7" s="24">
        <v>619.29999999999995</v>
      </c>
      <c r="CG7" s="24">
        <v>273.52</v>
      </c>
      <c r="CH7" s="24">
        <v>274.99</v>
      </c>
      <c r="CI7" s="24">
        <v>282.08999999999997</v>
      </c>
      <c r="CJ7" s="24">
        <v>303.27999999999997</v>
      </c>
      <c r="CK7" s="24">
        <v>301.86</v>
      </c>
      <c r="CL7" s="24">
        <v>271.14999999999998</v>
      </c>
      <c r="CM7" s="24">
        <v>22.86</v>
      </c>
      <c r="CN7" s="24">
        <v>22.86</v>
      </c>
      <c r="CO7" s="24">
        <v>21.9</v>
      </c>
      <c r="CP7" s="24">
        <v>19.05</v>
      </c>
      <c r="CQ7" s="24">
        <v>20.95</v>
      </c>
      <c r="CR7" s="24">
        <v>50.14</v>
      </c>
      <c r="CS7" s="24">
        <v>54.83</v>
      </c>
      <c r="CT7" s="24">
        <v>66.53</v>
      </c>
      <c r="CU7" s="24">
        <v>52.35</v>
      </c>
      <c r="CV7" s="24">
        <v>46.25</v>
      </c>
      <c r="CW7" s="24">
        <v>49.87</v>
      </c>
      <c r="CX7" s="24">
        <v>60.13</v>
      </c>
      <c r="CY7" s="24">
        <v>68.239999999999995</v>
      </c>
      <c r="CZ7" s="24">
        <v>68.53</v>
      </c>
      <c r="DA7" s="24">
        <v>67.14</v>
      </c>
      <c r="DB7" s="24">
        <v>65.25</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109</v>
      </c>
    </row>
    <row r="12" spans="1:145" x14ac:dyDescent="0.15">
      <c r="B12">
        <v>1</v>
      </c>
      <c r="C12">
        <v>1</v>
      </c>
      <c r="D12">
        <v>2</v>
      </c>
      <c r="E12">
        <v>3</v>
      </c>
      <c r="F12">
        <v>4</v>
      </c>
      <c r="G12" t="s">
        <v>110</v>
      </c>
    </row>
    <row r="13" spans="1:145" x14ac:dyDescent="0.15">
      <c r="B13" t="s">
        <v>111</v>
      </c>
      <c r="C13" t="s">
        <v>112</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丸山 正樹</cp:lastModifiedBy>
  <dcterms:modified xsi:type="dcterms:W3CDTF">2026-01-22T00:43:59Z</dcterms:modified>
</cp:coreProperties>
</file>