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S1file02\財務部\財政課\財政班\令和07年度\05_公営企業関係\02_照会\20260114132958_【長崎県市町村課：1／27〆】公営企業に係る経営比較分析表（令和6年度決算）の分析等について\03_疑義照会（各課回答）\01_回答\"/>
    </mc:Choice>
  </mc:AlternateContent>
  <xr:revisionPtr revIDLastSave="0" documentId="13_ncr:1_{0B1C3DE4-F533-4F5B-8E96-8B4E290AA5A4}" xr6:coauthVersionLast="47" xr6:coauthVersionMax="47" xr10:uidLastSave="{00000000-0000-0000-0000-000000000000}"/>
  <workbookProtection workbookAlgorithmName="SHA-512" workbookHashValue="PalW7Fdrrow89iOKC3bVG3ZTt0XdfiRhQ6gOuyDSFmPeAqGJfVBr2DoWR1DVyhZteOdBy3TtBjrAi/rvH23lKQ==" workbookSaltValue="VdwdOkYLje9dcHoDeXnJnA==" workbookSpinCount="100000" lockStructure="1"/>
  <bookViews>
    <workbookView xWindow="-28920" yWindow="-8370" windowWidth="29040" windowHeight="157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AT8" i="4" s="1"/>
  <c r="S6" i="5"/>
  <c r="AL8" i="4" s="1"/>
  <c r="R6" i="5"/>
  <c r="AD10" i="4" s="1"/>
  <c r="Q6" i="5"/>
  <c r="W10" i="4" s="1"/>
  <c r="P6" i="5"/>
  <c r="P10" i="4" s="1"/>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E86" i="4"/>
  <c r="BB10" i="4"/>
  <c r="AT10" i="4"/>
  <c r="B6" i="4"/>
</calcChain>
</file>

<file path=xl/sharedStrings.xml><?xml version="1.0" encoding="utf-8"?>
<sst xmlns="http://schemas.openxmlformats.org/spreadsheetml/2006/main" count="236" uniqueCount="121">
  <si>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</si>
  <si>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</si>
  <si>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</si>
  <si>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</si>
  <si>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</si>
  <si>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</si>
  <si>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</si>
  <si>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</si>
  <si>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</si>
  <si>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</si>
  <si>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</si>
  <si>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</si>
  <si>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</si>
  <si>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</si>
  <si>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</si>
  <si>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</si>
  <si>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</si>
  <si>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</si>
  <si>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</si>
  <si>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</si>
  <si>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</si>
  <si>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</si>
  <si>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</si>
  <si>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</si>
  <si>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</si>
  <si>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</si>
  <si>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</si>
  <si>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</si>
  <si>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</si>
  <si>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</si>
  <si>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</si>
  <si>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</si>
  <si>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</si>
  <si>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</si>
  <si>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</si>
  <si>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</si>
  <si>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</si>
  <si>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</si>
  <si>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</si>
  <si>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</si>
  <si>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</si>
  <si>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</si>
  <si>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</si>
  <si>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</si>
  <si>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</si>
  <si>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</si>
  <si>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</si>
  <si>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</si>
  <si>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</si>
  <si>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</si>
  <si>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</si>
  <si>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</si>
  <si>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</si>
  <si>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</si>
  <si>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</si>
  <si>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</si>
  <si>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</si>
  <si>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</si>
  <si>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</si>
  <si>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</si>
  <si>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</si>
  <si>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</si>
  <si>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</si>
  <si>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</si>
  <si>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</si>
  <si>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</si>
  <si>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</si>
  <si>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</si>
  <si>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</si>
  <si>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</si>
  <si>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</si>
  <si>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</si>
  <si>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</si>
  <si>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</si>
  <si>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</si>
  <si>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</si>
  <si>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</si>
  <si>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</si>
  <si>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</si>
  <si>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</si>
  <si>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</si>
  <si>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</si>
  <si>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</si>
  <si>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</si>
  <si>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</si>
  <si>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</si>
  <si>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</si>
  <si>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</si>
  <si>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</si>
  <si>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</si>
  <si>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</si>
  <si>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</si>
  <si>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</si>
  <si>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</si>
  <si>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</si>
  <si>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</si>
  <si>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</si>
  <si>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</si>
  <si>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平戸市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</si>
  <si>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</si>
  <si>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</si>
  <si>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</si>
  <si>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</si>
  <si>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</si>
  <si>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</si>
  <si>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</si>
  <si>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</si>
  <si>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</si>
  <si>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</si>
  <si>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</si>
  <si>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</si>
  <si>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</si>
  <si>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</si>
  <si>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</si>
  <si>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</si>
  <si>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</si>
  <si>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"R"dd</t>
    <phoneticPr fontId="4"/>
  </si>
  <si>
    <t>←書式設定</t>
    <rPh sb="1" eb="3">
      <t>ショシキ</t>
    </rPh>
    <rPh sb="3" eb="5">
      <t>セッテイ</t>
    </rPh>
    <phoneticPr fontId="4"/>
  </si>
  <si>
    <t>　当該施設は、平戸市の中でも少子高齢化が進み高齢単身世帯も多い地区である。
　供用開始後、加入率は60％を推移しており、今後も人口、加入者の増加は見込めない状況にあり、使用料改定を検討したものの全国平均に対し２倍の料金設定となっている。このことから料金改定による収入増額が見込めず赤字運営の事業となっている。
　このような事業形態にあることから令和元年度に最適整備構想における再編計画による改修案を基に将来的な人口減少も踏まえ事業廃止・継続の検討を行った。検討の結果、令和12年度を目途に事業を廃止し、個別浄化槽処理への転換を図る方針を決定した。事業廃止までの間、必要最低限度の管理経費に留め事業運営を図る。</t>
    <rPh sb="1" eb="5">
      <t>トウガイシセツ</t>
    </rPh>
    <rPh sb="7" eb="10">
      <t>ヒラドシ</t>
    </rPh>
    <rPh sb="11" eb="12">
      <t>ナカ</t>
    </rPh>
    <rPh sb="14" eb="19">
      <t>ショウシコウレイカ</t>
    </rPh>
    <rPh sb="20" eb="21">
      <t>スス</t>
    </rPh>
    <rPh sb="22" eb="28">
      <t>コウレイタンシンセタイ</t>
    </rPh>
    <rPh sb="29" eb="30">
      <t>オオ</t>
    </rPh>
    <rPh sb="31" eb="33">
      <t>チク</t>
    </rPh>
    <rPh sb="39" eb="44">
      <t>キョウヨウカイシゴ</t>
    </rPh>
    <rPh sb="45" eb="48">
      <t>カニュウリツ</t>
    </rPh>
    <rPh sb="53" eb="55">
      <t>スイイ</t>
    </rPh>
    <rPh sb="60" eb="62">
      <t>コンゴ</t>
    </rPh>
    <rPh sb="63" eb="65">
      <t>ジンコウ</t>
    </rPh>
    <rPh sb="66" eb="69">
      <t>カニュウシャ</t>
    </rPh>
    <rPh sb="70" eb="72">
      <t>ゾウカ</t>
    </rPh>
    <rPh sb="73" eb="75">
      <t>ミコ</t>
    </rPh>
    <rPh sb="78" eb="80">
      <t>ジョウキョウ</t>
    </rPh>
    <rPh sb="84" eb="89">
      <t>シヨウリョウカイテイ</t>
    </rPh>
    <rPh sb="90" eb="92">
      <t>ケントウ</t>
    </rPh>
    <rPh sb="97" eb="101">
      <t>ゼンコクヘイキン</t>
    </rPh>
    <rPh sb="102" eb="103">
      <t>タイ</t>
    </rPh>
    <rPh sb="105" eb="106">
      <t>バイ</t>
    </rPh>
    <rPh sb="107" eb="111">
      <t>リョウキンセッテイ</t>
    </rPh>
    <rPh sb="124" eb="128">
      <t>リョウキンカイテイ</t>
    </rPh>
    <rPh sb="131" eb="133">
      <t>シュウニュウ</t>
    </rPh>
    <rPh sb="133" eb="135">
      <t>ゾウガク</t>
    </rPh>
    <rPh sb="136" eb="138">
      <t>ミコ</t>
    </rPh>
    <rPh sb="140" eb="144">
      <t>アカジウンエイ</t>
    </rPh>
    <rPh sb="145" eb="147">
      <t>ジギョウ</t>
    </rPh>
    <rPh sb="161" eb="165">
      <t>ジギョウケイタイ</t>
    </rPh>
    <phoneticPr fontId="4"/>
  </si>
  <si>
    <t>　当該施設は、供用開始から20年以上が経過しており一般的に老朽化が懸念されるところであるが、接続加入世帯が少ないことから施設処理能力に対し、21.9％の施設利用率にある。このことから稼働年数に対し機械的な負担が少ないため、比較的に健全な機器の状態にある。また、適宜、機器更新によるメンテナンスをおこなっており著しく老朽化が発生している状況にはない。</t>
    <rPh sb="1" eb="5">
      <t>トウガイシセツ</t>
    </rPh>
    <rPh sb="7" eb="11">
      <t>キョウヨウカイシ</t>
    </rPh>
    <rPh sb="15" eb="18">
      <t>ネンイジョウ</t>
    </rPh>
    <rPh sb="19" eb="21">
      <t>ケイカ</t>
    </rPh>
    <rPh sb="25" eb="28">
      <t>イッパンテキ</t>
    </rPh>
    <rPh sb="29" eb="32">
      <t>ロウキュウカ</t>
    </rPh>
    <rPh sb="33" eb="35">
      <t>ケネン</t>
    </rPh>
    <rPh sb="46" eb="52">
      <t>セツゾクカニュウセタイ</t>
    </rPh>
    <rPh sb="53" eb="54">
      <t>スク</t>
    </rPh>
    <rPh sb="60" eb="66">
      <t>シセツショリノウリョク</t>
    </rPh>
    <rPh sb="67" eb="68">
      <t>タイ</t>
    </rPh>
    <rPh sb="76" eb="81">
      <t>シセツリヨウリツ</t>
    </rPh>
    <rPh sb="91" eb="95">
      <t>カドウネンスウ</t>
    </rPh>
    <rPh sb="96" eb="97">
      <t>タイ</t>
    </rPh>
    <rPh sb="98" eb="101">
      <t>キカイテキ</t>
    </rPh>
    <rPh sb="102" eb="104">
      <t>フタン</t>
    </rPh>
    <rPh sb="105" eb="106">
      <t>スク</t>
    </rPh>
    <rPh sb="111" eb="114">
      <t>ヒカクテキ</t>
    </rPh>
    <rPh sb="115" eb="117">
      <t>ケンゼン</t>
    </rPh>
    <rPh sb="118" eb="120">
      <t>キキ</t>
    </rPh>
    <rPh sb="121" eb="123">
      <t>ジョウタイ</t>
    </rPh>
    <rPh sb="130" eb="132">
      <t>テキギ</t>
    </rPh>
    <rPh sb="133" eb="137">
      <t>キキコウシン</t>
    </rPh>
    <rPh sb="154" eb="155">
      <t>イチジル</t>
    </rPh>
    <rPh sb="157" eb="160">
      <t>ロウキュウカ</t>
    </rPh>
    <rPh sb="161" eb="163">
      <t>ハッセイ</t>
    </rPh>
    <rPh sb="167" eb="169">
      <t>ジョウキョウ</t>
    </rPh>
    <phoneticPr fontId="4"/>
  </si>
  <si>
    <r>
      <t>　当該施設の使用料については、事業開始当初から毎年未収金も無くすべて完納されている。使用料等における経費回収率は、前年比19.68</t>
    </r>
    <r>
      <rPr>
        <sz val="11"/>
        <rFont val="ＭＳ ゴシック"/>
        <family val="3"/>
        <charset val="128"/>
      </rPr>
      <t>ポイント減少し37.29％となっており、類似団体平均値を大</t>
    </r>
    <r>
      <rPr>
        <sz val="11"/>
        <color theme="1"/>
        <rFont val="ＭＳ ゴシック"/>
        <family val="3"/>
        <charset val="128"/>
      </rPr>
      <t>幅に下回っており、一般会計繰入金により収益比率100％と他会計に依存した状況にある。
　汚水処理原価について、令和６年度は、２号中継ポンプ場のポンプの取替により大幅に増額している。施設廃止までに施設維持管理のための修繕が今後も増減する見通しである。
　将来的に事業廃止の方針が決定していることから、過剰な設備投資をすることがないよう、機器更新時期等の見直しによるランニングコストの縮減を図り経営の健全性、効率性の向上に向けて取り組む。</t>
    </r>
    <rPh sb="1" eb="5">
      <t>トウガイシセツ</t>
    </rPh>
    <rPh sb="6" eb="9">
      <t>シヨウリョウ</t>
    </rPh>
    <rPh sb="15" eb="21">
      <t>ジギョウカイシトウショ</t>
    </rPh>
    <rPh sb="23" eb="25">
      <t>マイネン</t>
    </rPh>
    <rPh sb="25" eb="28">
      <t>ミシュウキン</t>
    </rPh>
    <rPh sb="29" eb="30">
      <t>ナ</t>
    </rPh>
    <rPh sb="34" eb="36">
      <t>カンノウ</t>
    </rPh>
    <rPh sb="91" eb="92">
      <t>アタイ</t>
    </rPh>
    <rPh sb="93" eb="95">
      <t>オオハバ</t>
    </rPh>
    <rPh sb="96" eb="98">
      <t>シタマワ</t>
    </rPh>
    <rPh sb="138" eb="142">
      <t>オスイショリ</t>
    </rPh>
    <rPh sb="142" eb="144">
      <t>ゲンカ</t>
    </rPh>
    <rPh sb="149" eb="151">
      <t>レイワ</t>
    </rPh>
    <rPh sb="152" eb="154">
      <t>ネンド</t>
    </rPh>
    <rPh sb="157" eb="158">
      <t>ゴウ</t>
    </rPh>
    <rPh sb="158" eb="160">
      <t>チュウケイ</t>
    </rPh>
    <rPh sb="163" eb="164">
      <t>ジョウ</t>
    </rPh>
    <rPh sb="169" eb="171">
      <t>トリカエ</t>
    </rPh>
    <rPh sb="174" eb="176">
      <t>オオハバ</t>
    </rPh>
    <rPh sb="177" eb="179">
      <t>ゾウガク</t>
    </rPh>
    <rPh sb="184" eb="186">
      <t>シセツ</t>
    </rPh>
    <rPh sb="186" eb="188">
      <t>ハイシ</t>
    </rPh>
    <rPh sb="191" eb="197">
      <t>シセツイジカンリ</t>
    </rPh>
    <rPh sb="201" eb="203">
      <t>シュウゼン</t>
    </rPh>
    <rPh sb="204" eb="206">
      <t>コンゴ</t>
    </rPh>
    <rPh sb="207" eb="209">
      <t>ゾウゲン</t>
    </rPh>
    <rPh sb="211" eb="213">
      <t>ミトオ</t>
    </rPh>
    <rPh sb="220" eb="223">
      <t>ショウライテキ</t>
    </rPh>
    <rPh sb="224" eb="228">
      <t>ジギョウハイシ</t>
    </rPh>
    <rPh sb="229" eb="231">
      <t>ホウシン</t>
    </rPh>
    <rPh sb="232" eb="234">
      <t>ケッテイ</t>
    </rPh>
    <rPh sb="243" eb="245">
      <t>カジョウ</t>
    </rPh>
    <rPh sb="246" eb="250">
      <t>セツビトウシ</t>
    </rPh>
    <rPh sb="261" eb="268">
      <t>キキコウシンジキトウ</t>
    </rPh>
    <rPh sb="269" eb="271">
      <t>ミナオ</t>
    </rPh>
    <rPh sb="284" eb="286">
      <t>シュクゲン</t>
    </rPh>
    <rPh sb="287" eb="288">
      <t>ハカ</t>
    </rPh>
    <rPh sb="289" eb="291">
      <t>ケイエイ</t>
    </rPh>
    <rPh sb="292" eb="295">
      <t>ケンゼンセイ</t>
    </rPh>
    <rPh sb="296" eb="299">
      <t>コウリツセイ</t>
    </rPh>
    <rPh sb="300" eb="302">
      <t>コウジョウ</t>
    </rPh>
    <rPh sb="303" eb="304">
      <t>ム</t>
    </rPh>
    <rPh sb="306" eb="307">
      <t>ト</t>
    </rPh>
    <rPh sb="308" eb="309">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</si>
</sst>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5" fillId="0" borderId="6"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A03-428B-BC32-015D76A4BF25}"/>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4A03-428B-BC32-015D76A4BF25}"/>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22.86</c:v>
                </c:pt>
                <c:pt idx="1">
                  <c:v>21.9</c:v>
                </c:pt>
                <c:pt idx="2">
                  <c:v>19.05</c:v>
                </c:pt>
                <c:pt idx="3">
                  <c:v>20.95</c:v>
                </c:pt>
                <c:pt idx="4">
                  <c:v>21.9</c:v>
                </c:pt>
              </c:numCache>
            </c:numRef>
          </c:val>
          <c:extLst>
            <c:ext xmlns:c16="http://schemas.microsoft.com/office/drawing/2014/chart" uri="{C3380CC4-5D6E-409C-BE32-E72D297353CC}">
              <c16:uniqueId val="{00000000-AC50-4FE2-93A6-5C8A41041FB4}"/>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AC50-4FE2-93A6-5C8A41041FB4}"/>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68.239999999999995</c:v>
                </c:pt>
                <c:pt idx="1">
                  <c:v>68.53</c:v>
                </c:pt>
                <c:pt idx="2">
                  <c:v>67.14</c:v>
                </c:pt>
                <c:pt idx="3">
                  <c:v>65.25</c:v>
                </c:pt>
                <c:pt idx="4">
                  <c:v>65.959999999999994</c:v>
                </c:pt>
              </c:numCache>
            </c:numRef>
          </c:val>
          <c:extLst>
            <c:ext xmlns:c16="http://schemas.microsoft.com/office/drawing/2014/chart" uri="{C3380CC4-5D6E-409C-BE32-E72D297353CC}">
              <c16:uniqueId val="{00000000-7980-4F75-8FB0-5DC77042B240}"/>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7980-4F75-8FB0-5DC77042B240}"/>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4712-4F67-A297-484D252B9650}"/>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712-4F67-A297-484D252B9650}"/>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10D-4093-BD92-7EE9D5A9A452}"/>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10D-4093-BD92-7EE9D5A9A452}"/>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68A-4AD0-ACD7-8B7EB8851C2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68A-4AD0-ACD7-8B7EB8851C2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3A1-4089-87FA-9A156698BDE3}"/>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3A1-4089-87FA-9A156698BDE3}"/>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A75-4381-9782-052955B0AD1D}"/>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A75-4381-9782-052955B0AD1D}"/>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2223.42</c:v>
                </c:pt>
                <c:pt idx="1">
                  <c:v>1979.21</c:v>
                </c:pt>
                <c:pt idx="2">
                  <c:v>1752.59</c:v>
                </c:pt>
                <c:pt idx="3">
                  <c:v>1495.18</c:v>
                </c:pt>
                <c:pt idx="4">
                  <c:v>1195.1500000000001</c:v>
                </c:pt>
              </c:numCache>
            </c:numRef>
          </c:val>
          <c:extLst>
            <c:ext xmlns:c16="http://schemas.microsoft.com/office/drawing/2014/chart" uri="{C3380CC4-5D6E-409C-BE32-E72D297353CC}">
              <c16:uniqueId val="{00000000-EA3B-463F-B059-5582CFA894CD}"/>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EA3B-463F-B059-5582CFA894CD}"/>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52.22</c:v>
                </c:pt>
                <c:pt idx="1">
                  <c:v>50.29</c:v>
                </c:pt>
                <c:pt idx="2">
                  <c:v>63.05</c:v>
                </c:pt>
                <c:pt idx="3">
                  <c:v>56.97</c:v>
                </c:pt>
                <c:pt idx="4">
                  <c:v>37.29</c:v>
                </c:pt>
              </c:numCache>
            </c:numRef>
          </c:val>
          <c:extLst>
            <c:ext xmlns:c16="http://schemas.microsoft.com/office/drawing/2014/chart" uri="{C3380CC4-5D6E-409C-BE32-E72D297353CC}">
              <c16:uniqueId val="{00000000-F2CB-4DC9-BA85-05979BA0DB6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F2CB-4DC9-BA85-05979BA0DB6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659.46</c:v>
                </c:pt>
                <c:pt idx="1">
                  <c:v>674.46</c:v>
                </c:pt>
                <c:pt idx="2">
                  <c:v>558.66</c:v>
                </c:pt>
                <c:pt idx="3">
                  <c:v>619.29999999999995</c:v>
                </c:pt>
                <c:pt idx="4">
                  <c:v>936.42</c:v>
                </c:pt>
              </c:numCache>
            </c:numRef>
          </c:val>
          <c:extLst>
            <c:ext xmlns:c16="http://schemas.microsoft.com/office/drawing/2014/chart" uri="{C3380CC4-5D6E-409C-BE32-E72D297353CC}">
              <c16:uniqueId val="{00000000-ABA6-42A5-9B00-062D85B755B5}"/>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ABA6-42A5-9B00-062D85B755B5}"/>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長崎県　平戸市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71" t="str">
        <f>データ!$M$6</f>
        <v>非設置</v>
      </c>
      <c r="AE8" s="71"/>
      <c r="AF8" s="71"/>
      <c r="AG8" s="71"/>
      <c r="AH8" s="71"/>
      <c r="AI8" s="71"/>
      <c r="AJ8" s="71"/>
      <c r="AK8" s="3"/>
      <c r="AL8" s="44">
        <f>データ!S6</f>
        <v>27908</v>
      </c>
      <c r="AM8" s="44"/>
      <c r="AN8" s="44"/>
      <c r="AO8" s="44"/>
      <c r="AP8" s="44"/>
      <c r="AQ8" s="44"/>
      <c r="AR8" s="44"/>
      <c r="AS8" s="44"/>
      <c r="AT8" s="45">
        <f>データ!T6</f>
        <v>235.12</v>
      </c>
      <c r="AU8" s="45"/>
      <c r="AV8" s="45"/>
      <c r="AW8" s="45"/>
      <c r="AX8" s="45"/>
      <c r="AY8" s="45"/>
      <c r="AZ8" s="45"/>
      <c r="BA8" s="45"/>
      <c r="BB8" s="45">
        <f>データ!U6</f>
        <v>118.7</v>
      </c>
      <c r="BC8" s="45"/>
      <c r="BD8" s="45"/>
      <c r="BE8" s="45"/>
      <c r="BF8" s="45"/>
      <c r="BG8" s="45"/>
      <c r="BH8" s="45"/>
      <c r="BI8" s="45"/>
      <c r="BJ8" s="3"/>
      <c r="BK8" s="3"/>
      <c r="BL8" s="66" t="s">
        <v>10</v>
      </c>
      <c r="BM8" s="67"/>
      <c r="BN8" s="68" t="s">
        <v>11</v>
      </c>
      <c r="BO8" s="68"/>
      <c r="BP8" s="68"/>
      <c r="BQ8" s="68"/>
      <c r="BR8" s="68"/>
      <c r="BS8" s="68"/>
      <c r="BT8" s="68"/>
      <c r="BU8" s="68"/>
      <c r="BV8" s="68"/>
      <c r="BW8" s="68"/>
      <c r="BX8" s="68"/>
      <c r="BY8" s="69"/>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0.51</v>
      </c>
      <c r="Q10" s="45"/>
      <c r="R10" s="45"/>
      <c r="S10" s="45"/>
      <c r="T10" s="45"/>
      <c r="U10" s="45"/>
      <c r="V10" s="45"/>
      <c r="W10" s="45">
        <f>データ!Q6</f>
        <v>88.43</v>
      </c>
      <c r="X10" s="45"/>
      <c r="Y10" s="45"/>
      <c r="Z10" s="45"/>
      <c r="AA10" s="45"/>
      <c r="AB10" s="45"/>
      <c r="AC10" s="45"/>
      <c r="AD10" s="44">
        <f>データ!R6</f>
        <v>6210</v>
      </c>
      <c r="AE10" s="44"/>
      <c r="AF10" s="44"/>
      <c r="AG10" s="44"/>
      <c r="AH10" s="44"/>
      <c r="AI10" s="44"/>
      <c r="AJ10" s="44"/>
      <c r="AK10" s="2"/>
      <c r="AL10" s="44">
        <f>データ!V6</f>
        <v>141</v>
      </c>
      <c r="AM10" s="44"/>
      <c r="AN10" s="44"/>
      <c r="AO10" s="44"/>
      <c r="AP10" s="44"/>
      <c r="AQ10" s="44"/>
      <c r="AR10" s="44"/>
      <c r="AS10" s="44"/>
      <c r="AT10" s="45">
        <f>データ!W6</f>
        <v>0.09</v>
      </c>
      <c r="AU10" s="45"/>
      <c r="AV10" s="45"/>
      <c r="AW10" s="45"/>
      <c r="AX10" s="45"/>
      <c r="AY10" s="45"/>
      <c r="AZ10" s="45"/>
      <c r="BA10" s="45"/>
      <c r="BB10" s="45">
        <f>データ!X6</f>
        <v>1566.67</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120</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119</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118</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【798.10】</v>
      </c>
      <c r="I86" s="12" t="str">
        <f>データ!CA6</f>
        <v>【54.51】</v>
      </c>
      <c r="J86" s="12" t="str">
        <f>データ!CL6</f>
        <v>【286.33】</v>
      </c>
      <c r="K86" s="12" t="str">
        <f>データ!CW6</f>
        <v>【49.92】</v>
      </c>
      <c r="L86" s="12" t="str">
        <f>データ!DH6</f>
        <v>【87.80】</v>
      </c>
      <c r="M86" s="12" t="s">
        <v>44</v>
      </c>
      <c r="N86" s="12" t="s">
        <v>44</v>
      </c>
      <c r="O86" s="12" t="str">
        <f>データ!EO6</f>
        <v>【0.02】</v>
      </c>
    </row>
  </sheetData>
  <sheetProtection algorithmName="SHA-512" hashValue="BVliGoi/OBZVViX6FCZYQwJ1cQFvsM36IRAaYXSTb8wz/ogLUnkhxDa94uU1nMn21I6Bzq2ya1h5IOqAhuMEnQ==" saltValue="LNvvGjENf05ZS2vurmdne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8" t="s">
        <v>54</v>
      </c>
      <c r="I3" s="79"/>
      <c r="J3" s="79"/>
      <c r="K3" s="79"/>
      <c r="L3" s="79"/>
      <c r="M3" s="79"/>
      <c r="N3" s="79"/>
      <c r="O3" s="79"/>
      <c r="P3" s="79"/>
      <c r="Q3" s="79"/>
      <c r="R3" s="79"/>
      <c r="S3" s="79"/>
      <c r="T3" s="79"/>
      <c r="U3" s="79"/>
      <c r="V3" s="79"/>
      <c r="W3" s="79"/>
      <c r="X3" s="80"/>
      <c r="Y3" s="84" t="s">
        <v>55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5" x14ac:dyDescent="0.15">
      <c r="A4" s="14" t="s">
        <v>57</v>
      </c>
      <c r="B4" s="16"/>
      <c r="C4" s="16"/>
      <c r="D4" s="16"/>
      <c r="E4" s="16"/>
      <c r="F4" s="16"/>
      <c r="G4" s="16"/>
      <c r="H4" s="81"/>
      <c r="I4" s="82"/>
      <c r="J4" s="82"/>
      <c r="K4" s="82"/>
      <c r="L4" s="82"/>
      <c r="M4" s="82"/>
      <c r="N4" s="82"/>
      <c r="O4" s="82"/>
      <c r="P4" s="82"/>
      <c r="Q4" s="82"/>
      <c r="R4" s="82"/>
      <c r="S4" s="82"/>
      <c r="T4" s="82"/>
      <c r="U4" s="82"/>
      <c r="V4" s="82"/>
      <c r="W4" s="82"/>
      <c r="X4" s="83"/>
      <c r="Y4" s="77" t="s">
        <v>58</v>
      </c>
      <c r="Z4" s="77"/>
      <c r="AA4" s="77"/>
      <c r="AB4" s="77"/>
      <c r="AC4" s="77"/>
      <c r="AD4" s="77"/>
      <c r="AE4" s="77"/>
      <c r="AF4" s="77"/>
      <c r="AG4" s="77"/>
      <c r="AH4" s="77"/>
      <c r="AI4" s="77"/>
      <c r="AJ4" s="77" t="s">
        <v>59</v>
      </c>
      <c r="AK4" s="77"/>
      <c r="AL4" s="77"/>
      <c r="AM4" s="77"/>
      <c r="AN4" s="77"/>
      <c r="AO4" s="77"/>
      <c r="AP4" s="77"/>
      <c r="AQ4" s="77"/>
      <c r="AR4" s="77"/>
      <c r="AS4" s="77"/>
      <c r="AT4" s="77"/>
      <c r="AU4" s="77" t="s">
        <v>60</v>
      </c>
      <c r="AV4" s="77"/>
      <c r="AW4" s="77"/>
      <c r="AX4" s="77"/>
      <c r="AY4" s="77"/>
      <c r="AZ4" s="77"/>
      <c r="BA4" s="77"/>
      <c r="BB4" s="77"/>
      <c r="BC4" s="77"/>
      <c r="BD4" s="77"/>
      <c r="BE4" s="77"/>
      <c r="BF4" s="77" t="s">
        <v>61</v>
      </c>
      <c r="BG4" s="77"/>
      <c r="BH4" s="77"/>
      <c r="BI4" s="77"/>
      <c r="BJ4" s="77"/>
      <c r="BK4" s="77"/>
      <c r="BL4" s="77"/>
      <c r="BM4" s="77"/>
      <c r="BN4" s="77"/>
      <c r="BO4" s="77"/>
      <c r="BP4" s="77"/>
      <c r="BQ4" s="77" t="s">
        <v>62</v>
      </c>
      <c r="BR4" s="77"/>
      <c r="BS4" s="77"/>
      <c r="BT4" s="77"/>
      <c r="BU4" s="77"/>
      <c r="BV4" s="77"/>
      <c r="BW4" s="77"/>
      <c r="BX4" s="77"/>
      <c r="BY4" s="77"/>
      <c r="BZ4" s="77"/>
      <c r="CA4" s="77"/>
      <c r="CB4" s="77" t="s">
        <v>63</v>
      </c>
      <c r="CC4" s="77"/>
      <c r="CD4" s="77"/>
      <c r="CE4" s="77"/>
      <c r="CF4" s="77"/>
      <c r="CG4" s="77"/>
      <c r="CH4" s="77"/>
      <c r="CI4" s="77"/>
      <c r="CJ4" s="77"/>
      <c r="CK4" s="77"/>
      <c r="CL4" s="77"/>
      <c r="CM4" s="77" t="s">
        <v>64</v>
      </c>
      <c r="CN4" s="77"/>
      <c r="CO4" s="77"/>
      <c r="CP4" s="77"/>
      <c r="CQ4" s="77"/>
      <c r="CR4" s="77"/>
      <c r="CS4" s="77"/>
      <c r="CT4" s="77"/>
      <c r="CU4" s="77"/>
      <c r="CV4" s="77"/>
      <c r="CW4" s="77"/>
      <c r="CX4" s="77" t="s">
        <v>65</v>
      </c>
      <c r="CY4" s="77"/>
      <c r="CZ4" s="77"/>
      <c r="DA4" s="77"/>
      <c r="DB4" s="77"/>
      <c r="DC4" s="77"/>
      <c r="DD4" s="77"/>
      <c r="DE4" s="77"/>
      <c r="DF4" s="77"/>
      <c r="DG4" s="77"/>
      <c r="DH4" s="77"/>
      <c r="DI4" s="77" t="s">
        <v>66</v>
      </c>
      <c r="DJ4" s="77"/>
      <c r="DK4" s="77"/>
      <c r="DL4" s="77"/>
      <c r="DM4" s="77"/>
      <c r="DN4" s="77"/>
      <c r="DO4" s="77"/>
      <c r="DP4" s="77"/>
      <c r="DQ4" s="77"/>
      <c r="DR4" s="77"/>
      <c r="DS4" s="77"/>
      <c r="DT4" s="77" t="s">
        <v>67</v>
      </c>
      <c r="DU4" s="77"/>
      <c r="DV4" s="77"/>
      <c r="DW4" s="77"/>
      <c r="DX4" s="77"/>
      <c r="DY4" s="77"/>
      <c r="DZ4" s="77"/>
      <c r="EA4" s="77"/>
      <c r="EB4" s="77"/>
      <c r="EC4" s="77"/>
      <c r="ED4" s="77"/>
      <c r="EE4" s="77" t="s">
        <v>68</v>
      </c>
      <c r="EF4" s="77"/>
      <c r="EG4" s="77"/>
      <c r="EH4" s="77"/>
      <c r="EI4" s="77"/>
      <c r="EJ4" s="77"/>
      <c r="EK4" s="77"/>
      <c r="EL4" s="77"/>
      <c r="EM4" s="77"/>
      <c r="EN4" s="77"/>
      <c r="EO4" s="77"/>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2024</v>
      </c>
      <c r="C6" s="19">
        <f t="shared" ref="C6:X6" si="3">C7</f>
        <v>422070</v>
      </c>
      <c r="D6" s="19">
        <f t="shared" si="3"/>
        <v>47</v>
      </c>
      <c r="E6" s="19">
        <f t="shared" si="3"/>
        <v>17</v>
      </c>
      <c r="F6" s="19">
        <f t="shared" si="3"/>
        <v>5</v>
      </c>
      <c r="G6" s="19">
        <f t="shared" si="3"/>
        <v>0</v>
      </c>
      <c r="H6" s="19" t="str">
        <f t="shared" si="3"/>
        <v>長崎県　平戸市</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0.51</v>
      </c>
      <c r="Q6" s="20">
        <f t="shared" si="3"/>
        <v>88.43</v>
      </c>
      <c r="R6" s="20">
        <f t="shared" si="3"/>
        <v>6210</v>
      </c>
      <c r="S6" s="20">
        <f t="shared" si="3"/>
        <v>27908</v>
      </c>
      <c r="T6" s="20">
        <f t="shared" si="3"/>
        <v>235.12</v>
      </c>
      <c r="U6" s="20">
        <f t="shared" si="3"/>
        <v>118.7</v>
      </c>
      <c r="V6" s="20">
        <f t="shared" si="3"/>
        <v>141</v>
      </c>
      <c r="W6" s="20">
        <f t="shared" si="3"/>
        <v>0.09</v>
      </c>
      <c r="X6" s="20">
        <f t="shared" si="3"/>
        <v>1566.67</v>
      </c>
      <c r="Y6" s="21">
        <f>IF(Y7="",NA(),Y7)</f>
        <v>100</v>
      </c>
      <c r="Z6" s="21">
        <f t="shared" ref="Z6:AH6" si="4">IF(Z7="",NA(),Z7)</f>
        <v>100</v>
      </c>
      <c r="AA6" s="21">
        <f t="shared" si="4"/>
        <v>100</v>
      </c>
      <c r="AB6" s="21">
        <f t="shared" si="4"/>
        <v>100</v>
      </c>
      <c r="AC6" s="21">
        <f t="shared" si="4"/>
        <v>100</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2223.42</v>
      </c>
      <c r="BG6" s="21">
        <f t="shared" ref="BG6:BO6" si="7">IF(BG7="",NA(),BG7)</f>
        <v>1979.21</v>
      </c>
      <c r="BH6" s="21">
        <f t="shared" si="7"/>
        <v>1752.59</v>
      </c>
      <c r="BI6" s="21">
        <f t="shared" si="7"/>
        <v>1495.18</v>
      </c>
      <c r="BJ6" s="21">
        <f t="shared" si="7"/>
        <v>1195.1500000000001</v>
      </c>
      <c r="BK6" s="21">
        <f t="shared" si="7"/>
        <v>867.83</v>
      </c>
      <c r="BL6" s="21">
        <f t="shared" si="7"/>
        <v>791.76</v>
      </c>
      <c r="BM6" s="21">
        <f t="shared" si="7"/>
        <v>900.82</v>
      </c>
      <c r="BN6" s="21">
        <f t="shared" si="7"/>
        <v>839.21</v>
      </c>
      <c r="BO6" s="21">
        <f t="shared" si="7"/>
        <v>791.46</v>
      </c>
      <c r="BP6" s="20" t="str">
        <f>IF(BP7="","",IF(BP7="-","【-】","【"&amp;SUBSTITUTE(TEXT(BP7,"#,##0.00"),"-","△")&amp;"】"))</f>
        <v>【798.10】</v>
      </c>
      <c r="BQ6" s="21">
        <f>IF(BQ7="",NA(),BQ7)</f>
        <v>52.22</v>
      </c>
      <c r="BR6" s="21">
        <f t="shared" ref="BR6:BZ6" si="8">IF(BR7="",NA(),BR7)</f>
        <v>50.29</v>
      </c>
      <c r="BS6" s="21">
        <f t="shared" si="8"/>
        <v>63.05</v>
      </c>
      <c r="BT6" s="21">
        <f t="shared" si="8"/>
        <v>56.97</v>
      </c>
      <c r="BU6" s="21">
        <f t="shared" si="8"/>
        <v>37.29</v>
      </c>
      <c r="BV6" s="21">
        <f t="shared" si="8"/>
        <v>57.08</v>
      </c>
      <c r="BW6" s="21">
        <f t="shared" si="8"/>
        <v>56.26</v>
      </c>
      <c r="BX6" s="21">
        <f t="shared" si="8"/>
        <v>52.94</v>
      </c>
      <c r="BY6" s="21">
        <f t="shared" si="8"/>
        <v>52.05</v>
      </c>
      <c r="BZ6" s="21">
        <f t="shared" si="8"/>
        <v>47.96</v>
      </c>
      <c r="CA6" s="20" t="str">
        <f>IF(CA7="","",IF(CA7="-","【-】","【"&amp;SUBSTITUTE(TEXT(CA7,"#,##0.00"),"-","△")&amp;"】"))</f>
        <v>【54.51】</v>
      </c>
      <c r="CB6" s="21">
        <f>IF(CB7="",NA(),CB7)</f>
        <v>659.46</v>
      </c>
      <c r="CC6" s="21">
        <f t="shared" ref="CC6:CK6" si="9">IF(CC7="",NA(),CC7)</f>
        <v>674.46</v>
      </c>
      <c r="CD6" s="21">
        <f t="shared" si="9"/>
        <v>558.66</v>
      </c>
      <c r="CE6" s="21">
        <f t="shared" si="9"/>
        <v>619.29999999999995</v>
      </c>
      <c r="CF6" s="21">
        <f t="shared" si="9"/>
        <v>936.42</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22.86</v>
      </c>
      <c r="CN6" s="21">
        <f t="shared" ref="CN6:CV6" si="10">IF(CN7="",NA(),CN7)</f>
        <v>21.9</v>
      </c>
      <c r="CO6" s="21">
        <f t="shared" si="10"/>
        <v>19.05</v>
      </c>
      <c r="CP6" s="21">
        <f t="shared" si="10"/>
        <v>20.95</v>
      </c>
      <c r="CQ6" s="21">
        <f t="shared" si="10"/>
        <v>21.9</v>
      </c>
      <c r="CR6" s="21">
        <f t="shared" si="10"/>
        <v>54.83</v>
      </c>
      <c r="CS6" s="21">
        <f t="shared" si="10"/>
        <v>66.53</v>
      </c>
      <c r="CT6" s="21">
        <f t="shared" si="10"/>
        <v>52.35</v>
      </c>
      <c r="CU6" s="21">
        <f t="shared" si="10"/>
        <v>46.25</v>
      </c>
      <c r="CV6" s="21">
        <f t="shared" si="10"/>
        <v>45.32</v>
      </c>
      <c r="CW6" s="20" t="str">
        <f>IF(CW7="","",IF(CW7="-","【-】","【"&amp;SUBSTITUTE(TEXT(CW7,"#,##0.00"),"-","△")&amp;"】"))</f>
        <v>【49.92】</v>
      </c>
      <c r="CX6" s="21">
        <f>IF(CX7="",NA(),CX7)</f>
        <v>68.239999999999995</v>
      </c>
      <c r="CY6" s="21">
        <f t="shared" ref="CY6:DG6" si="11">IF(CY7="",NA(),CY7)</f>
        <v>68.53</v>
      </c>
      <c r="CZ6" s="21">
        <f t="shared" si="11"/>
        <v>67.14</v>
      </c>
      <c r="DA6" s="21">
        <f t="shared" si="11"/>
        <v>65.25</v>
      </c>
      <c r="DB6" s="21">
        <f t="shared" si="11"/>
        <v>65.959999999999994</v>
      </c>
      <c r="DC6" s="21">
        <f t="shared" si="11"/>
        <v>84.7</v>
      </c>
      <c r="DD6" s="21">
        <f t="shared" si="11"/>
        <v>84.67</v>
      </c>
      <c r="DE6" s="21">
        <f t="shared" si="11"/>
        <v>84.39</v>
      </c>
      <c r="DF6" s="21">
        <f t="shared" si="11"/>
        <v>83.96</v>
      </c>
      <c r="DG6" s="21">
        <f t="shared" si="11"/>
        <v>83.54</v>
      </c>
      <c r="DH6" s="20" t="str">
        <f>IF(DH7="","",IF(DH7="-","【-】","【"&amp;SUBSTITUTE(TEXT(DH7,"#,##0.00"),"-","△")&amp;"】"))</f>
        <v>【87.80】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5" s="22" customFormat="1" x14ac:dyDescent="0.15">
      <c r="A7" s="14"/>
      <c r="B7" s="23">
        <v>2024</v>
      </c>
      <c r="C7" s="23">
        <v>422070</v>
      </c>
      <c r="D7" s="23">
        <v>47</v>
      </c>
      <c r="E7" s="23">
        <v>17</v>
      </c>
      <c r="F7" s="23">
        <v>5</v>
      </c>
      <c r="G7" s="23">
        <v>0</v>
      </c>
      <c r="H7" s="23" t="s">
        <v>98</v>
      </c>
      <c r="I7" s="23" t="s">
        <v>99</v>
      </c>
      <c r="J7" s="23" t="s">
        <v>100</v>
      </c>
      <c r="K7" s="23" t="s">
        <v>101</v>
      </c>
      <c r="L7" s="23" t="s">
        <v>102</v>
      </c>
      <c r="M7" s="23" t="s">
        <v>103</v>
      </c>
      <c r="N7" s="24" t="s">
        <v>104</v>
      </c>
      <c r="O7" s="24" t="s">
        <v>105</v>
      </c>
      <c r="P7" s="24">
        <v>0.51</v>
      </c>
      <c r="Q7" s="24">
        <v>88.43</v>
      </c>
      <c r="R7" s="24">
        <v>6210</v>
      </c>
      <c r="S7" s="24">
        <v>27908</v>
      </c>
      <c r="T7" s="24">
        <v>235.12</v>
      </c>
      <c r="U7" s="24">
        <v>118.7</v>
      </c>
      <c r="V7" s="24">
        <v>141</v>
      </c>
      <c r="W7" s="24">
        <v>0.09</v>
      </c>
      <c r="X7" s="24">
        <v>1566.67</v>
      </c>
      <c r="Y7" s="24">
        <v>100</v>
      </c>
      <c r="Z7" s="24">
        <v>100</v>
      </c>
      <c r="AA7" s="24">
        <v>100</v>
      </c>
      <c r="AB7" s="24">
        <v>100</v>
      </c>
      <c r="AC7" s="24">
        <v>100</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2223.42</v>
      </c>
      <c r="BG7" s="24">
        <v>1979.21</v>
      </c>
      <c r="BH7" s="24">
        <v>1752.59</v>
      </c>
      <c r="BI7" s="24">
        <v>1495.18</v>
      </c>
      <c r="BJ7" s="24">
        <v>1195.1500000000001</v>
      </c>
      <c r="BK7" s="24">
        <v>867.83</v>
      </c>
      <c r="BL7" s="24">
        <v>791.76</v>
      </c>
      <c r="BM7" s="24">
        <v>900.82</v>
      </c>
      <c r="BN7" s="24">
        <v>839.21</v>
      </c>
      <c r="BO7" s="24">
        <v>791.46</v>
      </c>
      <c r="BP7" s="24">
        <v>798.1</v>
      </c>
      <c r="BQ7" s="24">
        <v>52.22</v>
      </c>
      <c r="BR7" s="24">
        <v>50.29</v>
      </c>
      <c r="BS7" s="24">
        <v>63.05</v>
      </c>
      <c r="BT7" s="24">
        <v>56.97</v>
      </c>
      <c r="BU7" s="24">
        <v>37.29</v>
      </c>
      <c r="BV7" s="24">
        <v>57.08</v>
      </c>
      <c r="BW7" s="24">
        <v>56.26</v>
      </c>
      <c r="BX7" s="24">
        <v>52.94</v>
      </c>
      <c r="BY7" s="24">
        <v>52.05</v>
      </c>
      <c r="BZ7" s="24">
        <v>47.96</v>
      </c>
      <c r="CA7" s="24">
        <v>54.51</v>
      </c>
      <c r="CB7" s="24">
        <v>659.46</v>
      </c>
      <c r="CC7" s="24">
        <v>674.46</v>
      </c>
      <c r="CD7" s="24">
        <v>558.66</v>
      </c>
      <c r="CE7" s="24">
        <v>619.29999999999995</v>
      </c>
      <c r="CF7" s="24">
        <v>936.42</v>
      </c>
      <c r="CG7" s="24">
        <v>274.99</v>
      </c>
      <c r="CH7" s="24">
        <v>282.08999999999997</v>
      </c>
      <c r="CI7" s="24">
        <v>303.27999999999997</v>
      </c>
      <c r="CJ7" s="24">
        <v>301.86</v>
      </c>
      <c r="CK7" s="24">
        <v>325.85000000000002</v>
      </c>
      <c r="CL7" s="24">
        <v>286.33</v>
      </c>
      <c r="CM7" s="24">
        <v>22.86</v>
      </c>
      <c r="CN7" s="24">
        <v>21.9</v>
      </c>
      <c r="CO7" s="24">
        <v>19.05</v>
      </c>
      <c r="CP7" s="24">
        <v>20.95</v>
      </c>
      <c r="CQ7" s="24">
        <v>21.9</v>
      </c>
      <c r="CR7" s="24">
        <v>54.83</v>
      </c>
      <c r="CS7" s="24">
        <v>66.53</v>
      </c>
      <c r="CT7" s="24">
        <v>52.35</v>
      </c>
      <c r="CU7" s="24">
        <v>46.25</v>
      </c>
      <c r="CV7" s="24">
        <v>45.32</v>
      </c>
      <c r="CW7" s="24">
        <v>49.92</v>
      </c>
      <c r="CX7" s="24">
        <v>68.239999999999995</v>
      </c>
      <c r="CY7" s="24">
        <v>68.53</v>
      </c>
      <c r="CZ7" s="24">
        <v>67.14</v>
      </c>
      <c r="DA7" s="24">
        <v>65.25</v>
      </c>
      <c r="DB7" s="24">
        <v>65.959999999999994</v>
      </c>
      <c r="DC7" s="24">
        <v>84.7</v>
      </c>
      <c r="DD7" s="24">
        <v>84.67</v>
      </c>
      <c r="DE7" s="24">
        <v>84.39</v>
      </c>
      <c r="DF7" s="24">
        <v>83.96</v>
      </c>
      <c r="DG7" s="24">
        <v>83.54</v>
      </c>
      <c r="DH7" s="24">
        <v>87.8</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0.25</v>
      </c>
      <c r="EK7" s="24">
        <v>0.05</v>
      </c>
      <c r="EL7" s="24">
        <v>0.03</v>
      </c>
      <c r="EM7" s="24">
        <v>0.03</v>
      </c>
      <c r="EN7" s="24">
        <v>0.03</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DATEVALUE($B7-B11&amp;"/1/"&amp;B12)</f>
        <v>37257</v>
      </c>
      <c r="C10" s="27">
        <f t="shared" ref="C10:F10" si="15">DATEVALUE($B7-C11&amp;"/1/"&amp;C12)</f>
        <v>37622</v>
      </c>
      <c r="D10" s="27">
        <f t="shared" si="15"/>
        <v>37988</v>
      </c>
      <c r="E10" s="27">
        <f t="shared" si="15"/>
        <v>38355</v>
      </c>
      <c r="F10" s="27">
        <f t="shared" si="15"/>
        <v>38721</v>
      </c>
    </row>
    <row r="11" spans="1:145" x14ac:dyDescent="0.15">
      <c r="B11">
        <v>22</v>
      </c>
      <c r="C11">
        <v>21</v>
      </c>
      <c r="D11">
        <v>20</v>
      </c>
      <c r="E11">
        <v>19</v>
      </c>
      <c r="F11">
        <v>18</v>
      </c>
      <c r="G11" t="s">
        <v>111</v>
      </c>
    </row>
    <row r="12" spans="1:145" x14ac:dyDescent="0.15">
      <c r="B12">
        <v>1</v>
      </c>
      <c r="C12">
        <v>1</v>
      </c>
      <c r="D12">
        <v>2</v>
      </c>
      <c r="E12">
        <v>3</v>
      </c>
      <c r="F12">
        <v>4</v>
      </c>
      <c r="G12" t="s">
        <v>112</v>
      </c>
    </row>
    <row r="13" spans="1:145" x14ac:dyDescent="0.15">
      <c r="B13" t="s">
        <v>113</v>
      </c>
      <c r="C13" t="s">
        <v>114</v>
      </c>
      <c r="D13" t="s">
        <v>115</v>
      </c>
      <c r="E13" t="s">
        <v>116</v>
      </c>
      <c r="F13" t="s">
        <v>114</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丸山 正樹</cp:lastModifiedBy>
  <cp:lastPrinted>2026-01-15T07:58:29Z</cp:lastPrinted>
  <dcterms:created xsi:type="dcterms:W3CDTF">2025-12-22T09:29:59Z</dcterms:created>
  <dcterms:modified xsi:type="dcterms:W3CDTF">2026-02-25T02:18:08Z</dcterms:modified>
  <cp:category/>
</cp:coreProperties>
</file>